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8195" windowHeight="9825" tabRatio="900" firstSheet="9" activeTab="2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<sst xmlns="http://schemas.openxmlformats.org/spreadsheetml/2006/main" count="1730" uniqueCount="1581">
  <si>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</si>
  <si>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</si>
  <si>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</si>
  <si>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</si>
  <si>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</si>
  <si>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</si>
  <si>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</si>
  <si>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</si>
  <si>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</si>
  <si>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</si>
  <si>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</si>
  <si>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</si>
  <si>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</si>
  <si>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</si>
  <si>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</si>
  <si>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</si>
  <si>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</si>
  <si>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</si>
  <si>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</si>
  <si>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</si>
  <si>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</si>
  <si>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</si>
  <si>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</si>
  <si>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</si>
  <si>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</si>
  <si>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</si>
  <si>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</si>
  <si>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</si>
  <si>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</si>
  <si>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</si>
  <si>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</si>
  <si>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</si>
  <si>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</si>
  <si>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</si>
  <si>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</si>
  <si>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</si>
  <si>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</si>
  <si>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</si>
  <si>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</si>
  <si>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</si>
  <si>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</si>
  <si>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</si>
  <si>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</si>
  <si>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</si>
  <si>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</si>
  <si>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</si>
  <si>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</si>
  <si>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</si>
  <si>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</si>
  <si>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</si>
  <si>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</si>
  <si>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</si>
  <si>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</si>
  <si>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</si>
  <si>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</si>
  <si>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</si>
  <si>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</si>
  <si>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</si>
  <si>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</si>
  <si>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</si>
  <si>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</si>
  <si>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</si>
  <si>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</si>
  <si>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</si>
  <si>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</si>
  <si>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</si>
  <si>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</si>
  <si>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</si>
  <si>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</si>
  <si>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</si>
  <si>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</si>
  <si>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</si>
  <si>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</si>
  <si>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</si>
  <si>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</si>
  <si>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</si>
  <si>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</si>
  <si>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</si>
  <si>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</si>
  <si>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</si>
  <si>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</si>
  <si>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</si>
  <si>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</si>
  <si>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</si>
  <si>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</si>
  <si>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</si>
  <si>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</si>
  <si>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</si>
  <si>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</si>
  <si>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</si>
  <si>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</si>
  <si>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</si>
  <si>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</si>
  <si>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</si>
  <si>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</si>
  <si>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</si>
  <si>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</si>
  <si>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</si>
  <si>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</si>
  <si>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</si>
  <si>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</si>
  <si>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</si>
  <si>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</si>
  <si>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</si>
  <si>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</si>
  <si>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</si>
  <si>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</si>
  <si>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</si>
  <si>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</si>
  <si>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</si>
  <si>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</si>
  <si>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</si>
  <si>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</si>
  <si>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</si>
  <si>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</si>
  <si>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</si>
  <si>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</si>
  <si>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</si>
  <si>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</si>
  <si>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</si>
  <si>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</si>
  <si>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</si>
  <si>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</si>
  <si>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</si>
  <si>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</si>
  <si>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</si>
  <si>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</si>
  <si>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</si>
  <si>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</si>
  <si>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</si>
  <si>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</si>
  <si>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</si>
  <si>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</si>
  <si>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</si>
  <si>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</si>
  <si>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</si>
  <si>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</si>
  <si>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</si>
  <si>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</si>
  <si>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</si>
  <si>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</si>
  <si>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</si>
  <si>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</si>
  <si>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</si>
  <si>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</si>
  <si>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</si>
  <si>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</si>
  <si>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</si>
  <si>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</si>
  <si>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</si>
  <si>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</si>
  <si>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</si>
  <si>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</si>
  <si>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</si>
  <si>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</si>
  <si>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</si>
  <si>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</si>
  <si>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</si>
  <si>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</si>
  <si>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</si>
  <si>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</si>
  <si>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</si>
  <si>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</si>
  <si>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</si>
  <si>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</si>
  <si>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</si>
  <si>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</si>
  <si>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</si>
  <si>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</si>
  <si>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</si>
  <si>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</si>
  <si>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</si>
  <si>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</si>
  <si>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</si>
  <si>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</si>
  <si>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</si>
  <si>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</si>
  <si>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</si>
  <si>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</si>
  <si>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</si>
  <si>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</si>
  <si>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</si>
  <si>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</si>
  <si>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</si>
  <si>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</si>
  <si>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</si>
  <si>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</si>
  <si>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</si>
  <si>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</si>
  <si>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</si>
  <si>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</si>
  <si>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</si>
  <si>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</si>
  <si>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</si>
  <si>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</si>
  <si>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</si>
  <si>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</si>
  <si>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</si>
  <si>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</si>
  <si>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</si>
  <si>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</si>
  <si>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</si>
  <si>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</si>
  <si>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</si>
  <si>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</si>
  <si>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</si>
  <si>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</si>
  <si>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</si>
  <si>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</si>
  <si>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</si>
  <si>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</si>
  <si>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</si>
  <si>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</si>
  <si>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</si>
  <si>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</si>
  <si>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</si>
  <si>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</si>
  <si>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</si>
  <si>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</si>
  <si>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</si>
  <si>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</si>
  <si>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</si>
  <si>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</si>
  <si>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</si>
  <si>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</si>
  <si>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</si>
  <si>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</si>
  <si>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</si>
  <si>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</si>
  <si>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</si>
  <si>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</si>
  <si>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</si>
  <si>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</si>
  <si>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</si>
  <si>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</si>
  <si>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</si>
  <si>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</si>
  <si>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</si>
  <si>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</si>
  <si>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</si>
  <si>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</si>
  <si>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</si>
  <si>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</si>
  <si>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</si>
  <si>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</si>
  <si>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</si>
  <si>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</si>
  <si>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</si>
  <si>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</si>
  <si>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</si>
  <si>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</si>
  <si>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</si>
  <si>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</si>
  <si>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</si>
  <si>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</si>
  <si>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</si>
  <si>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</si>
  <si>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</si>
  <si>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</si>
  <si>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</si>
  <si>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</si>
  <si>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</si>
  <si>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</si>
  <si>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</si>
  <si>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</si>
  <si>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</si>
  <si>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</si>
  <si>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</si>
  <si>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</si>
  <si>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</si>
  <si>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</si>
  <si>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</si>
  <si>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</si>
  <si>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</si>
  <si>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</si>
  <si>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</si>
  <si>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</si>
  <si>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</si>
  <si>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</si>
  <si>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</si>
  <si>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</si>
  <si>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</si>
  <si>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</si>
  <si>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</si>
  <si>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</si>
  <si>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</si>
  <si>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</si>
  <si>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</si>
  <si>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</si>
  <si>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</si>
  <si>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</si>
  <si>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</si>
  <si>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</si>
  <si>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</si>
  <si>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</si>
  <si>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</si>
  <si>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</si>
  <si>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</si>
  <si>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</si>
  <si>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</si>
  <si>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</si>
  <si>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</si>
  <si>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</si>
  <si>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</si>
  <si>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</si>
  <si>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</si>
  <si>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</si>
  <si>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</si>
  <si>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</si>
  <si>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</si>
  <si>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</si>
  <si>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</si>
  <si>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</si>
  <si>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</si>
  <si>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</si>
  <si>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</si>
  <si>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</si>
  <si>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</si>
  <si>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</si>
  <si>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</si>
  <si>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</si>
  <si>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</si>
  <si>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</si>
  <si>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</si>
  <si>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</si>
  <si>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</si>
  <si>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</si>
  <si>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</si>
  <si>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</si>
  <si>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</si>
  <si>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</si>
  <si>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</si>
  <si>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</si>
  <si>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</si>
  <si>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</si>
  <si>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</si>
  <si>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</si>
  <si>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</si>
  <si>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</si>
  <si>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</si>
  <si>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</si>
  <si>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</si>
  <si>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</si>
  <si>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</si>
  <si>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</si>
  <si>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</si>
  <si>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</si>
  <si>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</si>
  <si>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</si>
  <si>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</si>
  <si>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</si>
  <si>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</si>
  <si>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</si>
  <si>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</si>
  <si>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</si>
  <si>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</si>
  <si>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</si>
  <si>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</si>
  <si>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</si>
  <si>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</si>
  <si>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</si>
  <si>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</si>
  <si>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</si>
  <si>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</si>
  <si>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</si>
  <si>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</si>
  <si>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</si>
  <si>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</si>
  <si>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</si>
  <si>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</si>
  <si>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</si>
  <si>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</si>
  <si>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</si>
  <si>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</si>
  <si>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</si>
  <si>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</si>
  <si>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</si>
  <si>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</si>
  <si>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</si>
  <si>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</si>
  <si>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</si>
  <si>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</si>
  <si>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</si>
  <si>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</si>
  <si>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</si>
  <si>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</si>
  <si>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</si>
  <si>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</si>
  <si>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</si>
  <si>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</si>
  <si>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</si>
  <si>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</si>
  <si>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</si>
  <si>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</si>
  <si>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</si>
  <si>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</si>
  <si>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</si>
  <si>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</si>
  <si>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</si>
  <si>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</si>
  <si>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</si>
  <si>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</si>
  <si>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</si>
  <si>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</si>
  <si>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</si>
  <si>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</si>
  <si>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</si>
  <si>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</si>
  <si>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</si>
  <si>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</si>
  <si>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</si>
  <si>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</si>
  <si>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</si>
  <si>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</si>
  <si>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</si>
  <si>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</si>
  <si>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</si>
  <si>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</si>
  <si>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</si>
  <si>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</si>
  <si>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</si>
  <si>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</si>
  <si>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</si>
  <si>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</si>
  <si>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</si>
  <si>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</si>
  <si>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</si>
  <si>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</si>
  <si>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</si>
  <si>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</si>
  <si>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</si>
  <si>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</si>
  <si>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</si>
  <si>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</si>
  <si>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</si>
  <si>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</si>
  <si>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</si>
  <si>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</si>
  <si>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</si>
  <si>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</si>
  <si>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</si>
  <si>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</si>
  <si>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</si>
  <si>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</si>
  <si>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</si>
  <si>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</si>
  <si>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</si>
  <si>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</si>
  <si>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</si>
  <si>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</si>
  <si>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</si>
  <si>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</si>
  <si>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</si>
  <si>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</si>
  <si>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</si>
  <si>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</si>
  <si>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</si>
  <si>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</si>
  <si>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</si>
  <si>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</si>
  <si>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</si>
  <si>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</si>
  <si>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</si>
  <si>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</si>
  <si>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</si>
  <si>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</si>
  <si>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</si>
  <si>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</si>
  <si>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</si>
  <si>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</si>
  <si>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</si>
  <si>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</si>
  <si>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</si>
  <si>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</si>
  <si>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</si>
  <si>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</si>
  <si>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</si>
  <si>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</si>
  <si>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</si>
  <si>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</si>
  <si>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</si>
  <si>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</si>
  <si>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</si>
  <si>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</si>
  <si>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</si>
  <si>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</si>
  <si>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</si>
  <si>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</si>
  <si>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</si>
  <si>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</si>
  <si>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</si>
  <si>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</si>
  <si>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</si>
  <si>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</si>
  <si>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</si>
  <si>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</si>
  <si>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</si>
  <si>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</si>
  <si>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</si>
  <si>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</si>
  <si>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</si>
  <si>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</si>
  <si>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</si>
  <si>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</si>
  <si>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</si>
  <si>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</si>
  <si>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</si>
  <si>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</si>
  <si>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</si>
  <si>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</si>
  <si>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</si>
  <si>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</si>
  <si>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</si>
  <si>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</si>
  <si>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</si>
  <si>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</si>
  <si>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</si>
  <si>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</si>
  <si>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</si>
  <si>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</si>
  <si>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</si>
  <si>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</si>
  <si>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</si>
  <si>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</si>
  <si>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</si>
  <si>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</si>
  <si>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</si>
  <si>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</si>
  <si>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</si>
  <si>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</si>
  <si>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</si>
  <si>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</si>
  <si>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</si>
  <si>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</si>
  <si>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</si>
  <si>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</si>
  <si>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</si>
  <si>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</si>
  <si>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</si>
  <si>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</si>
  <si>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</si>
  <si>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</si>
  <si>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</si>
  <si>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</si>
  <si>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</si>
  <si>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</si>
  <si>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</si>
  <si>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</si>
  <si>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</si>
  <si>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</si>
  <si>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</si>
  <si>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</si>
  <si>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</si>
  <si>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</si>
  <si>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</si>
  <si>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</si>
  <si>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</si>
  <si>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</si>
  <si>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</si>
  <si>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</si>
  <si>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</si>
  <si>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</si>
  <si>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</si>
  <si>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</si>
  <si>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</si>
  <si>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</si>
  <si>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</si>
  <si>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</si>
  <si>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</si>
  <si>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</si>
  <si>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</si>
  <si>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</si>
  <si>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</si>
  <si>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</si>
  <si>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</si>
  <si>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</si>
  <si>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</si>
  <si>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</si>
  <si>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</si>
  <si>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</si>
  <si>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</si>
  <si>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</si>
  <si>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</si>
  <si>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</si>
  <si>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</si>
  <si>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</si>
  <si>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</si>
  <si>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</si>
  <si>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</si>
  <si>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</si>
  <si>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</si>
  <si>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</si>
  <si>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</si>
  <si>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</si>
  <si>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</si>
  <si>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</si>
  <si>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</si>
  <si>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</si>
  <si>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</si>
  <si>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</si>
  <si>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</si>
  <si>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</si>
  <si>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</si>
  <si>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</si>
  <si>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</si>
  <si>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</si>
  <si>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</si>
  <si>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</si>
  <si>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</si>
  <si>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</si>
  <si>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</si>
  <si>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</si>
  <si>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</si>
  <si>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</si>
  <si>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</si>
  <si>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</si>
  <si>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</si>
  <si>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</si>
  <si>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</si>
  <si>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</si>
  <si>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</si>
  <si>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</si>
  <si>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</si>
  <si>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</si>
  <si>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</si>
  <si>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</si>
  <si>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</si>
  <si>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</si>
  <si>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</si>
  <si>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</si>
  <si>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</si>
  <si>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</si>
  <si>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</si>
  <si>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</si>
  <si>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</si>
  <si>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</si>
  <si>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</si>
  <si>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</si>
  <si>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</si>
  <si>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</si>
  <si>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</si>
  <si>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</si>
  <si>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</si>
  <si>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</si>
  <si>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</si>
  <si>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</si>
  <si>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</si>
  <si>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</si>
  <si>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</si>
  <si>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</si>
  <si>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</si>
  <si>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</si>
  <si>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</si>
  <si>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</si>
  <si>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</si>
  <si>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</si>
  <si>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</si>
  <si>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</si>
  <si>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</si>
  <si>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</si>
  <si>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</si>
  <si>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</si>
  <si>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</si>
  <si>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</si>
  <si>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</si>
  <si>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</si>
  <si>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</si>
  <si>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</si>
  <si>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</si>
  <si>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</si>
  <si>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</si>
  <si>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</si>
  <si>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</si>
  <si>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</si>
  <si>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</si>
  <si>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</si>
  <si>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</si>
  <si>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</si>
  <si>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</si>
  <si>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</si>
  <si>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</si>
  <si>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</si>
  <si>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</si>
  <si>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</si>
  <si>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</si>
  <si>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</si>
  <si>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</si>
  <si>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</si>
  <si>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</si>
  <si>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</si>
  <si>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</si>
  <si>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</si>
  <si>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</si>
  <si>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</si>
  <si>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</si>
  <si>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</si>
  <si>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</si>
  <si>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</si>
  <si>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</si>
  <si>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</si>
  <si>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</si>
  <si>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</si>
  <si>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</si>
  <si>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</si>
  <si>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</si>
  <si>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</si>
  <si>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</si>
  <si>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</si>
  <si>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</si>
  <si>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</si>
  <si>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</si>
  <si>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</si>
  <si>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</si>
  <si>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</si>
  <si>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</si>
  <si>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</si>
  <si>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</si>
  <si>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</si>
  <si>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</si>
  <si>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</si>
  <si>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</si>
  <si>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</si>
  <si>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</si>
  <si>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</si>
  <si>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</si>
  <si>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</si>
  <si>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</si>
  <si>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</si>
  <si>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</si>
  <si>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</si>
  <si>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</si>
  <si>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</si>
  <si>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</si>
  <si>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</si>
  <si>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</si>
  <si>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</si>
  <si>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</si>
  <si>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</si>
  <si>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</si>
  <si>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</si>
  <si>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</si>
  <si>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</si>
  <si>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</si>
  <si>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</si>
  <si>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</si>
  <si>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</si>
  <si>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</si>
  <si>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</si>
  <si>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</si>
  <si>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</si>
  <si>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</si>
  <si>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</si>
  <si>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</si>
  <si>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</si>
  <si>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</si>
  <si>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</si>
  <si>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</si>
  <si>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</si>
  <si>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</si>
  <si>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</si>
  <si>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</si>
  <si>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</si>
  <si>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</si>
  <si>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</si>
  <si>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</si>
  <si>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</si>
  <si>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</si>
  <si>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</si>
  <si>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</si>
  <si>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</si>
  <si>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</si>
  <si>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</si>
  <si>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</si>
  <si>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</si>
  <si>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</si>
  <si>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</si>
  <si>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</si>
  <si>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</si>
  <si>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</si>
  <si>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</si>
  <si>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</si>
  <si>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</si>
  <si>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</si>
  <si>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</si>
  <si>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</si>
  <si>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</si>
  <si>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</si>
  <si>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</si>
  <si>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</si>
  <si>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</si>
  <si>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</si>
  <si>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</si>
  <si>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</si>
  <si>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</si>
  <si>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</si>
  <si>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</si>
  <si>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</si>
  <si>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</si>
  <si>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</si>
  <si>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</si>
  <si>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</si>
  <si>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</si>
  <si>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</si>
  <si>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</si>
  <si>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</si>
  <si>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</si>
  <si>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</si>
  <si>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</si>
  <si>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</si>
  <si>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</si>
  <si>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</si>
  <si>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</si>
  <si>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</si>
  <si>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</si>
  <si>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</si>
  <si>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</si>
  <si>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</si>
  <si>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</si>
  <si>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</si>
  <si>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</si>
  <si>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</si>
  <si>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</si>
  <si>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</si>
  <si>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</si>
  <si>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</si>
  <si>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</si>
  <si>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</si>
  <si>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</si>
  <si>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</si>
  <si>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</si>
  <si>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</si>
  <si>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</si>
  <si>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</si>
  <si>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</si>
  <si>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</si>
  <si>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</si>
  <si>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</si>
  <si>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</si>
  <si>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</si>
  <si>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</si>
  <si>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</si>
  <si>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</si>
  <si>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</si>
  <si>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</si>
  <si>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</si>
  <si>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</si>
  <si>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</si>
  <si>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</si>
  <si>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</si>
  <si>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</si>
  <si>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</si>
  <si>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</si>
  <si>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</si>
  <si>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</si>
  <si>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</si>
  <si>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</si>
  <si>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</si>
  <si>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</si>
  <si>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</si>
  <si>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</si>
  <si>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</si>
  <si>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</si>
  <si>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</si>
  <si>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</si>
  <si>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</si>
  <si>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</si>
  <si>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</si>
  <si>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</si>
  <si>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</si>
  <si>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</si>
  <si>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</si>
  <si>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</si>
  <si>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</si>
  <si>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</si>
  <si>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</si>
  <si>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</si>
  <si>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</si>
  <si>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</si>
  <si>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</si>
  <si>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</si>
  <si>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</si>
  <si>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</si>
  <si>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</si>
  <si>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</si>
  <si>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</si>
  <si>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</si>
  <si>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</si>
  <si>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</si>
  <si>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</si>
  <si>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</si>
  <si>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</si>
  <si>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</si>
  <si>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</si>
  <si>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</si>
  <si>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</si>
  <si>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</si>
  <si>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</si>
  <si>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</si>
  <si>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</si>
  <si>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</si>
  <si>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</si>
  <si>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</si>
  <si>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</si>
  <si>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</si>
  <si>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</si>
  <si>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</si>
  <si>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</si>
  <si>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</si>
  <si>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</si>
  <si>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</si>
  <si>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</si>
  <si>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</si>
  <si>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</si>
  <si>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</si>
  <si>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</si>
  <si>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</si>
  <si>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</si>
  <si>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</si>
  <si>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</si>
  <si>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</si>
  <si>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</si>
  <si>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</si>
  <si>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</si>
  <si>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</si>
  <si>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</si>
  <si>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</si>
  <si>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</si>
  <si>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</si>
  <si>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</si>
  <si>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</si>
  <si>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</si>
  <si>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</si>
  <si>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</si>
  <si>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</si>
  <si>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</si>
  <si>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</si>
  <si>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</si>
  <si>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</si>
  <si>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</si>
  <si>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</si>
  <si>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</si>
  <si>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</si>
  <si>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</si>
  <si>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</si>
  <si>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</si>
  <si>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</si>
  <si>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</si>
  <si>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</si>
  <si>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</si>
  <si>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</si>
  <si>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</si>
  <si>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</si>
  <si>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</si>
  <si>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</si>
  <si>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</si>
  <si>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</si>
  <si>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</si>
  <si>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</si>
  <si>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</si>
  <si>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</si>
  <si>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</si>
  <si>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</si>
  <si>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</si>
  <si>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</si>
  <si>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</si>
  <si>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</si>
  <si>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</si>
  <si>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</si>
  <si>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</si>
  <si>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</si>
  <si>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</si>
  <si>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</si>
  <si>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</si>
  <si>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</si>
  <si>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</si>
  <si>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</si>
  <si>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</si>
  <si>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</si>
  <si>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</si>
  <si>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</si>
  <si>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</si>
  <si>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</si>
  <si>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</si>
  <si>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</si>
  <si>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</si>
  <si>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</si>
  <si>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</si>
  <si>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</si>
  <si>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</si>
  <si>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</si>
  <si>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</si>
  <si>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</si>
  <si>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</si>
  <si>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</si>
  <si>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</si>
  <si>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</si>
  <si>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</si>
  <si>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</si>
  <si>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</si>
  <si>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</si>
  <si>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</si>
  <si>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</si>
  <si>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</si>
  <si>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</si>
  <si>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</si>
  <si>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</si>
  <si>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</si>
  <si>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</si>
  <si>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</si>
  <si>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</si>
  <si>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</si>
  <si>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</si>
  <si>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</si>
  <si>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</si>
  <si>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</si>
  <si>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</si>
  <si>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</si>
  <si>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</si>
  <si>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</si>
  <si>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</si>
  <si>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</si>
  <si>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</si>
  <si>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</si>
  <si>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</si>
  <si>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</si>
  <si>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</si>
  <si>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</si>
  <si>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</si>
  <si>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</si>
  <si>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</si>
  <si>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</si>
  <si>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</si>
  <si>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</si>
  <si>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</si>
  <si>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</si>
  <si>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</si>
  <si>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</si>
  <si>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</si>
  <si>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</si>
  <si>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</si>
  <si>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</si>
  <si>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</si>
  <si>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</si>
  <si>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</si>
  <si>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</si>
  <si>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</si>
  <si>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</si>
  <si>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</si>
  <si>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</si>
  <si>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</si>
  <si>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</si>
  <si>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</si>
  <si>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</si>
  <si>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</si>
  <si>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</si>
  <si>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</si>
  <si>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</si>
  <si>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</si>
  <si>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</si>
  <si>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</si>
  <si>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</si>
  <si>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</si>
  <si>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</si>
  <si>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</si>
  <si>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</si>
  <si>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</si>
  <si>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</si>
  <si>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</si>
  <si>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</si>
  <si>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</si>
  <si>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</si>
  <si>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</si>
  <si>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</si>
  <si>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</si>
  <si>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</si>
  <si>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</si>
  <si>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</si>
  <si>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</si>
  <si>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</si>
  <si>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</si>
  <si>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</si>
  <si>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</si>
  <si>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</si>
  <si>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</si>
  <si>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</si>
  <si>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</si>
  <si>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</si>
  <si>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</si>
  <si>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</si>
  <si>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</si>
  <si>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</si>
  <si>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</si>
  <si>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</si>
  <si>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</si>
  <si>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</si>
  <si>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</si>
  <si>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</si>
  <si>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</si>
  <si>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</si>
  <si>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</si>
  <si>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</si>
  <si>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</si>
  <si>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</si>
  <si>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</si>
  <si>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</si>
  <si>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</si>
  <si>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</si>
  <si>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</si>
  <si>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</si>
  <si>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</si>
  <si>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</si>
  <si>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</si>
  <si>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</si>
  <si>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</si>
  <si>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</si>
  <si>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</si>
  <si>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</si>
  <si>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</si>
  <si>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</si>
  <si>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</si>
  <si>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</si>
  <si>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</si>
  <si>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</si>
  <si>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</si>
  <si>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</si>
  <si>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</si>
  <si>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</si>
  <si>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</si>
  <si>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</si>
  <si>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</si>
  <si>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</si>
  <si>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</si>
  <si>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</si>
  <si>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</si>
  <si>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</si>
  <si>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</si>
  <si>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</si>
  <si>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</si>
  <si>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</si>
  <si>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</si>
  <si>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</si>
  <si>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</si>
  <si>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</si>
  <si>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</si>
  <si>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</si>
  <si>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</si>
  <si>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</si>
  <si>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</si>
  <si>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</si>
  <si>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</si>
  <si>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</si>
  <si>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</si>
  <si>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</si>
  <si>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</si>
  <si>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</si>
  <si>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</si>
  <si>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</si>
  <si>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</si>
  <si>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</si>
  <si>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</si>
  <si>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</si>
  <si>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</si>
  <si>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</si>
  <si>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</si>
  <si>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</si>
  <si>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</si>
  <si>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</si>
  <si>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</si>
  <si>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</si>
  <si>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</si>
  <si>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</si>
  <si>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</si>
  <si>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</si>
  <si>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</si>
  <si>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</si>
  <si>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</si>
  <si>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</si>
  <si>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</si>
  <si>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</si>
  <si>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</si>
  <si>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</si>
  <si>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</si>
  <si>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</si>
  <si>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</si>
  <si>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</si>
  <si>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</si>
  <si>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</si>
  <si>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</si>
  <si>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</si>
  <si>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</si>
  <si>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</si>
  <si>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</si>
  <si>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</si>
  <si>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</si>
  <si>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</si>
  <si>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</si>
  <si>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</si>
  <si>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</si>
  <si>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</si>
  <si>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</si>
  <si>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</si>
  <si>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</si>
  <si>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</si>
  <si>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</si>
  <si>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</si>
  <si>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</si>
  <si>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</si>
  <si>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</si>
  <si>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</si>
  <si>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</si>
  <si>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</si>
  <si>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</si>
  <si>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</si>
  <si>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</si>
  <si>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</si>
  <si>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</si>
  <si>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</si>
  <si>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</si>
  <si>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</si>
  <si>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</si>
  <si>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</si>
  <si>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</si>
  <si>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</si>
  <si>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</si>
  <si>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</si>
  <si>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</si>
  <si>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</si>
  <si>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</si>
  <si>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</si>
  <si>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</si>
  <si>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</si>
  <si>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</si>
  <si>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</si>
  <si>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</si>
  <si>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</si>
  <si>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</si>
  <si>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</si>
  <si>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</si>
  <si>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</si>
  <si>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</si>
  <si>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</si>
  <si>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</si>
  <si>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</si>
  <si>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</si>
  <si>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</si>
  <si>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</si>
  <si>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</si>
  <si>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</si>
  <si>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</si>
  <si>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</si>
  <si>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</si>
  <si>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</si>
  <si>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</si>
  <si>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</si>
  <si>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</si>
  <si>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</si>
  <si>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</si>
  <si>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</si>
  <si>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</si>
  <si>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</si>
  <si>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</si>
  <si>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</si>
  <si>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</si>
  <si>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</si>
  <si>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</si>
  <si>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</si>
  <si>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</si>
  <si>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</si>
  <si>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</si>
  <si>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</si>
  <si>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</si>
  <si>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</si>
  <si>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</si>
  <si>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</si>
  <si>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</si>
  <si>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</si>
  <si>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</si>
  <si>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</si>
  <si>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</si>
  <si>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</si>
  <si>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</si>
  <si>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</si>
  <si>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</si>
  <si>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</si>
  <si>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</si>
  <si>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</si>
  <si>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</si>
  <si>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</si>
  <si>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</si>
  <si>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</si>
  <si>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</si>
  <si>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</si>
  <si>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</si>
  <si>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</si>
  <si>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</si>
  <si>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</si>
  <si>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</si>
  <si>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</si>
  <si>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</si>
  <si>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</si>
  <si>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</si>
  <si>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</si>
  <si>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</si>
  <si>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</si>
  <si>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</si>
  <si>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</si>
  <si>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</si>
  <si>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</si>
  <si>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</si>
  <si>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</si>
  <si>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</si>
  <si>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</si>
  <si>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</si>
  <si>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</si>
  <si>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</si>
  <si>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</si>
  <si>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</si>
  <si>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</si>
  <si>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</si>
  <si>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</si>
  <si>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</si>
  <si>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</si>
  <si>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</si>
  <si>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</si>
  <si>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</si>
  <si>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</si>
  <si>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</si>
  <si>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</si>
  <si>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</si>
  <si>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</si>
  <si>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</si>
  <si>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</si>
  <si>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</si>
  <si>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</si>
  <si>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</si>
  <si>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</si>
  <si>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</si>
  <si>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</si>
  <si>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</si>
  <si>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</si>
  <si>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</si>
  <si>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</si>
  <si>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</si>
  <si>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</si>
  <si>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</si>
  <si>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</si>
  <si>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</si>
  <si>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</si>
  <si>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</si>
  <si>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</si>
  <si>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</si>
  <si>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</si>
  <si>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</si>
  <si>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</si>
  <si>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</si>
  <si>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</si>
  <si>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</si>
  <si>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</si>
  <si>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</si>
  <si>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</si>
  <si>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</si>
  <si>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</si>
  <si>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</si>
  <si>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</si>
  <si>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</si>
  <si>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</si>
  <si>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</si>
  <si>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</si>
  <si>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</si>
  <si>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</si>
  <si>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</si>
  <si>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</si>
  <si>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</si>
  <si>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</si>
  <si>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</si>
  <si>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</si>
  <si>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</si>
  <si>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</si>
  <si>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</si>
  <si>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</si>
  <si>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</si>
  <si>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</si>
  <si>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</si>
  <si>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</si>
  <si>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</si>
  <si>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</si>
  <si>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</si>
  <si>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</si>
  <si>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</si>
  <si>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</si>
  <si>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</si>
  <si>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</si>
  <si>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</si>
  <si>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</si>
  <si>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</si>
  <si>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</si>
  <si>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</si>
  <si>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</si>
  <si>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</si>
  <si>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</si>
  <si>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</si>
  <si>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</si>
  <si>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</si>
  <si>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</si>
  <si>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</si>
  <si>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</si>
  <si>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</si>
  <si>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</si>
  <si>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</si>
  <si>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</si>
  <si>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</si>
  <si>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</si>
  <si>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</si>
  <si>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</si>
  <si>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</si>
  <si>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</si>
  <si>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</si>
  <si>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</si>
  <si>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</si>
  <si>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</si>
  <si>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</si>
  <si>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</si>
  <si>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</si>
  <si>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</si>
  <si>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</si>
  <si>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</si>
  <si>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</si>
  <si>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</si>
  <si>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</si>
  <si>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</si>
  <si>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</si>
  <si>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</si>
  <si>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</si>
  <si>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</si>
  <si>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</si>
  <si>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</si>
  <si>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</si>
  <si>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</si>
  <si>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</si>
  <si>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</si>
  <si>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</si>
  <si>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</si>
  <si>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</si>
  <si>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</si>
  <si>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</si>
  <si>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</si>
  <si>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</si>
  <si>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</si>
  <si>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</si>
  <si>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</si>
  <si>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</si>
  <si>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</si>
  <si>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</si>
  <si>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</si>
  <si>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</si>
  <si>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</si>
  <si>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</si>
  <si>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</si>
  <si>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</si>
  <si>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</si>
  <si>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</si>
  <si>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</si>
  <si>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</si>
  <si>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</si>
  <si>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</si>
  <si>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</si>
  <si>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</si>
  <si>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</si>
  <si>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</si>
  <si>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</si>
  <si>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</si>
  <si>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</si>
  <si>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</si>
  <si>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</si>
  <si>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</si>
  <si>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</si>
  <si>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</si>
  <si>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</si>
  <si>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</si>
  <si>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</si>
  <si>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</si>
  <si>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</si>
  <si>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</si>
  <si>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</si>
  <si>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</si>
  <si>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</si>
  <si>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</si>
  <si>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</si>
  <si>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</si>
  <si>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</si>
  <si>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</si>
  <si>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</si>
  <si>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</si>
  <si>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</si>
  <si>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</si>
  <si>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</si>
  <si>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</si>
  <si>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</si>
  <si>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</si>
  <si>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</si>
  <si>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</si>
  <si>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</si>
  <si>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</si>
  <si>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</si>
  <si>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</si>
  <si>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</si>
  <si>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</si>
  <si>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</si>
  <si>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</si>
  <si>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</si>
  <si>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</si>
  <si>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</si>
  <si>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</si>
  <si>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</si>
  <si>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</si>
  <si>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</si>
  <si>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</si>
  <si>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</si>
  <si>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</si>
  <si>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</si>
  <si>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</si>
  <si>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</si>
  <si>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</si>
  <si>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</si>
  <si>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</si>
  <si>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</si>
  <si>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</si>
  <si>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</si>
  <si>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</si>
  <si>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</si>
  <si>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</si>
  <si>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</si>
  <si>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</si>
  <si>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</si>
  <si>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</si>
  <si>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</si>
  <si>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</si>
  <si>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</si>
  <si>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</si>
  <si>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</si>
  <si>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</si>
  <si>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</si>
  <si>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</si>
  <si>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</si>
  <si>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</si>
  <si>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</si>
  <si>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</si>
  <si>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</si>
  <si>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</si>
  <si>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</si>
  <si>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</si>
  <si>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</si>
  <si>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</si>
  <si>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</si>
  <si>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</si>
  <si>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</si>
  <si>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</si>
  <si>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</si>
  <si>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</si>
  <si>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</si>
  <si>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</si>
  <si>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</si>
  <si>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</si>
  <si>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</si>
  <si>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</si>
  <si>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</si>
  <si>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</si>
  <si>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</si>
  <si>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</si>
  <si>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</si>
  <si>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</si>
  <si>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</si>
  <si>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</si>
  <si>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</si>
  <si>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Муниципальное автономное общеобразовательное учреждение "Средняя общеобразовательная школа №12"</t>
  </si>
  <si>
    <t>55055873</t>
  </si>
  <si>
    <t>1</t>
  </si>
  <si>
    <t>618554, Пермский край, г. Соликамск, ул. 20 лет Победы, 179</t>
  </si>
  <si>
    <t>Директор</t>
  </si>
  <si>
    <t>О.В. Борчанинова</t>
  </si>
  <si>
    <t>8 (34253) 75137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</si>
</sst>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"/>
    <numFmt numFmtId="174" formatCode="0000000"/>
    <numFmt numFmtId="175" formatCode="\(00\)"/>
    <numFmt numFmtId="176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3" fontId="4" fillId="0" borderId="10" xfId="0" applyNumberFormat="1" applyFont="1" applyBorder="1" applyAlignment="1">
      <alignment horizontal="center" vertical="top" wrapText="1"/>
    </xf>
    <xf numFmtId="173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73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73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6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6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7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5" fillId="36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75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49" fontId="4" fillId="33" borderId="34" xfId="0" applyNumberFormat="1" applyFont="1" applyFill="1" applyBorder="1" applyAlignment="1" applyProtection="1">
      <alignment horizontal="center" vertical="center"/>
      <protection locked="0"/>
    </xf>
    <xf numFmtId="174" fontId="4" fillId="0" borderId="25" xfId="0" applyNumberFormat="1" applyFont="1" applyBorder="1" applyAlignment="1">
      <alignment horizontal="center" vertical="center"/>
    </xf>
    <xf numFmtId="174" fontId="4" fillId="0" borderId="26" xfId="0" applyNumberFormat="1" applyFont="1" applyBorder="1" applyAlignment="1">
      <alignment horizontal="center" vertical="center"/>
    </xf>
    <xf numFmtId="174" fontId="4" fillId="0" borderId="2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173" fontId="4" fillId="0" borderId="13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72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9">
      <selection activeCell="X30" sqref="X30:CF3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00" t="s">
        <v>584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2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1" t="s">
        <v>1002</v>
      </c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3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03" t="s">
        <v>597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5"/>
    </row>
    <row r="15" ht="15" customHeight="1" thickBot="1"/>
    <row r="16" spans="8:76" ht="15" customHeight="1" thickBot="1">
      <c r="H16" s="191" t="s">
        <v>782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3"/>
    </row>
    <row r="17" ht="19.5" customHeight="1" thickBot="1"/>
    <row r="18" spans="11:73" ht="15" customHeight="1">
      <c r="K18" s="206" t="s">
        <v>603</v>
      </c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8"/>
    </row>
    <row r="19" spans="11:73" ht="15" customHeight="1">
      <c r="K19" s="221" t="s">
        <v>604</v>
      </c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22"/>
    </row>
    <row r="20" spans="11:73" ht="15" customHeight="1">
      <c r="K20" s="226" t="s">
        <v>575</v>
      </c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17">
        <v>2015</v>
      </c>
      <c r="AN20" s="217"/>
      <c r="AO20" s="217"/>
      <c r="AP20" s="64" t="s">
        <v>577</v>
      </c>
      <c r="AQ20" s="218">
        <f>Year+1</f>
        <v>2016</v>
      </c>
      <c r="AR20" s="218"/>
      <c r="AS20" s="218"/>
      <c r="AT20" s="219" t="s">
        <v>576</v>
      </c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20"/>
    </row>
    <row r="21" spans="11:73" ht="15" customHeight="1" thickBot="1">
      <c r="K21" s="223" t="s">
        <v>602</v>
      </c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5"/>
    </row>
    <row r="22" ht="19.5" customHeight="1" thickBot="1"/>
    <row r="23" spans="1:84" ht="15" thickBot="1">
      <c r="A23" s="241" t="s">
        <v>598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  <c r="AY23" s="191" t="s">
        <v>599</v>
      </c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3"/>
      <c r="BQ23" s="228" t="s">
        <v>569</v>
      </c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30"/>
      <c r="CD23" s="69"/>
      <c r="CE23" s="69"/>
      <c r="CF23" s="28"/>
    </row>
    <row r="24" spans="1:84" ht="15">
      <c r="A24" s="236" t="s">
        <v>198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37"/>
      <c r="AY24" s="234" t="s">
        <v>601</v>
      </c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35"/>
      <c r="BO24" s="182" t="s">
        <v>286</v>
      </c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44"/>
    </row>
    <row r="25" spans="1:84" ht="39.75" customHeight="1">
      <c r="A25" s="238" t="s">
        <v>812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4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44"/>
    </row>
    <row r="26" spans="1:84" ht="39.75" customHeight="1" thickBo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44"/>
    </row>
    <row r="27" spans="1:84" ht="15.75" thickBot="1">
      <c r="A27" s="209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1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1" t="s">
        <v>600</v>
      </c>
      <c r="BT27" s="192"/>
      <c r="BU27" s="192"/>
      <c r="BV27" s="192"/>
      <c r="BW27" s="192"/>
      <c r="BX27" s="192"/>
      <c r="BY27" s="192"/>
      <c r="BZ27" s="192"/>
      <c r="CA27" s="193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1" t="s">
        <v>1003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94" t="s">
        <v>1574</v>
      </c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5"/>
    </row>
    <row r="30" spans="1:84" ht="15" thickBot="1">
      <c r="A30" s="171" t="s">
        <v>567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  <c r="R30" s="173"/>
      <c r="S30" s="173"/>
      <c r="T30" s="173"/>
      <c r="U30" s="173"/>
      <c r="V30" s="173"/>
      <c r="W30" s="173"/>
      <c r="X30" s="189" t="s">
        <v>1577</v>
      </c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90"/>
    </row>
    <row r="31" spans="1:84" ht="13.5" thickBot="1">
      <c r="A31" s="212" t="s">
        <v>568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213"/>
      <c r="Q31" s="214" t="s">
        <v>574</v>
      </c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6"/>
    </row>
    <row r="32" spans="1:84" ht="12.7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212" t="s">
        <v>585</v>
      </c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78" t="s">
        <v>586</v>
      </c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80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</row>
    <row r="33" spans="1:84" ht="12.7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1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3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</row>
    <row r="34" spans="1:84" ht="12.7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1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3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</row>
    <row r="35" spans="1:84" ht="12.7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1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3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</row>
    <row r="36" spans="1:84" ht="12.7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4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6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</row>
    <row r="37" spans="1:84" ht="13.5" thickBot="1">
      <c r="A37" s="177">
        <v>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>
        <v>2</v>
      </c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>
        <v>3</v>
      </c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>
        <v>4</v>
      </c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>
        <v>5</v>
      </c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</row>
    <row r="38" spans="1:87" s="78" customFormat="1" ht="13.5" thickBot="1">
      <c r="A38" s="197">
        <v>609535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9"/>
      <c r="Q38" s="174" t="s">
        <v>1575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6"/>
      <c r="AH38" s="174" t="s">
        <v>1576</v>
      </c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6"/>
      <c r="AY38" s="174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6"/>
      <c r="BP38" s="174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96"/>
      <c r="CG38" s="13"/>
      <c r="CH38" s="13"/>
      <c r="CI38" s="13"/>
    </row>
  </sheetData>
  <sheetProtection password="E2BC" sheet="1" objects="1" scenarios="1" selectLockedCells="1"/>
  <mergeCells count="41">
    <mergeCell ref="BQ23:CC23"/>
    <mergeCell ref="BO24:CE26"/>
    <mergeCell ref="A26:AX26"/>
    <mergeCell ref="AY24:BM24"/>
    <mergeCell ref="AY23:BM23"/>
    <mergeCell ref="A24:AX24"/>
    <mergeCell ref="A25:AX25"/>
    <mergeCell ref="A23:AX23"/>
    <mergeCell ref="AM20:AO20"/>
    <mergeCell ref="AQ20:AS20"/>
    <mergeCell ref="AT20:BU20"/>
    <mergeCell ref="K19:BU19"/>
    <mergeCell ref="K21:BU21"/>
    <mergeCell ref="K20:AL20"/>
    <mergeCell ref="H10:BX10"/>
    <mergeCell ref="H12:BX12"/>
    <mergeCell ref="E14:CA14"/>
    <mergeCell ref="H16:BX16"/>
    <mergeCell ref="K18:BU18"/>
    <mergeCell ref="BP37:CF37"/>
    <mergeCell ref="A27:AX27"/>
    <mergeCell ref="A31:P36"/>
    <mergeCell ref="Q31:CF31"/>
    <mergeCell ref="Q32:AG36"/>
    <mergeCell ref="BP32:CF36"/>
    <mergeCell ref="X30:CF30"/>
    <mergeCell ref="BS27:CA27"/>
    <mergeCell ref="X29:CF29"/>
    <mergeCell ref="BP38:CF38"/>
    <mergeCell ref="A37:P37"/>
    <mergeCell ref="Q37:AG37"/>
    <mergeCell ref="AH37:AX37"/>
    <mergeCell ref="A38:P38"/>
    <mergeCell ref="Q38:AG38"/>
    <mergeCell ref="A29:W29"/>
    <mergeCell ref="A30:W30"/>
    <mergeCell ref="AH38:AX38"/>
    <mergeCell ref="AY38:BO38"/>
    <mergeCell ref="AY37:BO37"/>
    <mergeCell ref="AH32:AX36"/>
    <mergeCell ref="AY32:BO3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922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0" t="s">
        <v>627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 t="s">
        <v>779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923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8" t="s">
        <v>495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</row>
    <row r="18" spans="1:16" ht="12.75">
      <c r="A18" s="250" t="s">
        <v>205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628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629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</row>
    <row r="23" spans="1:16" ht="15.75">
      <c r="A23" s="4" t="s">
        <v>109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110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50</v>
      </c>
    </row>
    <row r="25" spans="1:16" ht="25.5">
      <c r="A25" s="99" t="s">
        <v>630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204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203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162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693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692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1125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1068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50" t="s">
        <v>205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s="9" customFormat="1" ht="25.5">
      <c r="A19" s="32" t="s">
        <v>162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206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25.5">
      <c r="A22" s="96" t="s">
        <v>496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63</v>
      </c>
    </row>
    <row r="23" spans="1:16" ht="25.5">
      <c r="A23" s="96" t="s">
        <v>700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73</v>
      </c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59">
      <selection activeCell="P43" sqref="P43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780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0" t="s">
        <v>1026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6" t="s">
        <v>162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207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2</v>
      </c>
    </row>
    <row r="22" spans="1:16" ht="15.75">
      <c r="A22" s="42" t="s">
        <v>208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8660</v>
      </c>
    </row>
    <row r="23" spans="1:16" ht="15.75">
      <c r="A23" s="42" t="s">
        <v>595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51</v>
      </c>
    </row>
    <row r="24" spans="1:16" ht="15.75">
      <c r="A24" s="42" t="s">
        <v>209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2579</v>
      </c>
    </row>
    <row r="25" spans="1:16" ht="15.75">
      <c r="A25" s="42" t="s">
        <v>596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658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10</v>
      </c>
    </row>
    <row r="27" spans="1:16" ht="15.75">
      <c r="A27" s="42" t="s">
        <v>210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211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212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213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214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111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112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631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234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1018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230</v>
      </c>
    </row>
    <row r="37" spans="1:16" ht="15.75">
      <c r="A37" s="42" t="s">
        <v>235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632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720</v>
      </c>
    </row>
    <row r="39" spans="1:16" ht="15.75">
      <c r="A39" s="42" t="s">
        <v>633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105</v>
      </c>
    </row>
    <row r="40" spans="1:16" ht="25.5">
      <c r="A40" s="42" t="s">
        <v>113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29302</v>
      </c>
    </row>
    <row r="41" spans="1:16" ht="15.75">
      <c r="A41" s="42" t="s">
        <v>114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10736</v>
      </c>
    </row>
    <row r="42" spans="1:16" ht="25.5">
      <c r="A42" s="42" t="s">
        <v>664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665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666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665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667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236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662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663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1019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1126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668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1020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1021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3</v>
      </c>
    </row>
    <row r="55" spans="1:16" ht="15.75">
      <c r="A55" s="42" t="s">
        <v>669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31</v>
      </c>
    </row>
    <row r="56" spans="1:16" ht="15.75">
      <c r="A56" s="42" t="s">
        <v>1022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120</v>
      </c>
    </row>
    <row r="57" spans="1:16" ht="25.5">
      <c r="A57" s="42" t="s">
        <v>670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2</v>
      </c>
    </row>
    <row r="58" spans="1:16" ht="15.75">
      <c r="A58" s="42" t="s">
        <v>1051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106</v>
      </c>
    </row>
    <row r="59" spans="1:16" ht="15.75">
      <c r="A59" s="42" t="s">
        <v>1023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120</v>
      </c>
    </row>
    <row r="60" spans="1:16" ht="25.5">
      <c r="A60" s="42" t="s">
        <v>497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106</v>
      </c>
    </row>
    <row r="61" spans="1:16" ht="15.75">
      <c r="A61" s="42" t="s">
        <v>498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48</v>
      </c>
    </row>
    <row r="62" spans="1:16" ht="25.5">
      <c r="A62" s="42" t="s">
        <v>499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46</v>
      </c>
    </row>
    <row r="63" spans="1:16" ht="15.75">
      <c r="A63" s="42" t="s">
        <v>634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1052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1053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1054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500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501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938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1</v>
      </c>
    </row>
    <row r="70" spans="1:16" ht="15.75">
      <c r="A70" s="42" t="s">
        <v>939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1024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120</v>
      </c>
    </row>
    <row r="72" spans="1:16" ht="25.5">
      <c r="A72" s="42" t="s">
        <v>940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106</v>
      </c>
    </row>
    <row r="73" spans="1:16" ht="15.75">
      <c r="A73" s="42" t="s">
        <v>646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647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941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648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942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229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230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231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943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53</v>
      </c>
    </row>
    <row r="82" spans="1:16" ht="15.75">
      <c r="A82" s="42" t="s">
        <v>1025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5</v>
      </c>
    </row>
    <row r="83" spans="1:16" ht="15.75">
      <c r="A83" s="42" t="s">
        <v>232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233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944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1128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="120" zoomScaleNormal="120" zoomScalePageLayoutView="0" workbookViewId="0" topLeftCell="A16">
      <selection activeCell="S26" sqref="S26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263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50" t="s">
        <v>624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20" ht="13.5" customHeight="1">
      <c r="A18" s="245" t="s">
        <v>968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625</v>
      </c>
      <c r="P18" s="260" t="s">
        <v>1027</v>
      </c>
      <c r="Q18" s="280"/>
      <c r="R18" s="244" t="s">
        <v>1197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172</v>
      </c>
      <c r="Q19" s="22" t="s">
        <v>969</v>
      </c>
      <c r="R19" s="22" t="s">
        <v>172</v>
      </c>
      <c r="S19" s="22" t="s">
        <v>970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1055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1056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1057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1</v>
      </c>
      <c r="Q23" s="36">
        <v>0</v>
      </c>
      <c r="R23" s="36">
        <v>24</v>
      </c>
      <c r="S23" s="36">
        <v>0</v>
      </c>
      <c r="T23" s="1"/>
    </row>
    <row r="24" spans="1:20" ht="15.75">
      <c r="A24" s="4" t="s">
        <v>1058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3</v>
      </c>
      <c r="Q24" s="36">
        <v>0</v>
      </c>
      <c r="R24" s="36">
        <v>54</v>
      </c>
      <c r="S24" s="36">
        <v>0</v>
      </c>
      <c r="T24" s="1"/>
    </row>
    <row r="25" spans="1:20" ht="15.75">
      <c r="A25" s="4" t="s">
        <v>1059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2</v>
      </c>
      <c r="Q25" s="36">
        <v>1</v>
      </c>
      <c r="R25" s="36">
        <v>39</v>
      </c>
      <c r="S25" s="36">
        <v>24</v>
      </c>
      <c r="T25" s="1"/>
    </row>
    <row r="26" spans="1:20" ht="15.75">
      <c r="A26" s="4" t="s">
        <v>1060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12</v>
      </c>
      <c r="Q26" s="36">
        <v>4</v>
      </c>
      <c r="R26" s="36">
        <v>206</v>
      </c>
      <c r="S26" s="36">
        <v>39</v>
      </c>
      <c r="T26" s="1"/>
    </row>
    <row r="27" spans="1:20" ht="15.75">
      <c r="A27" s="4" t="s">
        <v>1061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18</v>
      </c>
      <c r="Q27" s="36">
        <v>5</v>
      </c>
      <c r="R27" s="36">
        <v>323</v>
      </c>
      <c r="S27" s="36">
        <v>63</v>
      </c>
      <c r="T27" s="1"/>
    </row>
    <row r="28" spans="1:20" ht="15.75">
      <c r="A28" s="10" t="s">
        <v>1121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11</v>
      </c>
      <c r="S28" s="36">
        <v>0</v>
      </c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R27" sqref="R27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264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578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975</v>
      </c>
      <c r="B19" s="32" t="s">
        <v>625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972</v>
      </c>
      <c r="Q19" s="32" t="s">
        <v>973</v>
      </c>
      <c r="R19" s="32" t="s">
        <v>974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1028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29</v>
      </c>
      <c r="Q21" s="36">
        <v>44</v>
      </c>
      <c r="R21" s="36">
        <v>1</v>
      </c>
    </row>
    <row r="22" spans="1:18" ht="25.5">
      <c r="A22" s="103" t="s">
        <v>1122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19</v>
      </c>
      <c r="Q22" s="36">
        <v>37</v>
      </c>
      <c r="R22" s="36">
        <v>1</v>
      </c>
    </row>
    <row r="23" spans="1:18" ht="25.5">
      <c r="A23" s="103" t="s">
        <v>781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10</v>
      </c>
      <c r="Q23" s="36">
        <v>4</v>
      </c>
      <c r="R23" s="36">
        <v>0</v>
      </c>
    </row>
    <row r="24" spans="1:18" ht="15.75">
      <c r="A24" s="102" t="s">
        <v>976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3</v>
      </c>
      <c r="R24" s="36">
        <v>0</v>
      </c>
    </row>
    <row r="25" spans="1:18" ht="15.75">
      <c r="A25" s="102" t="s">
        <v>945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946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947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977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948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949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1062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978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979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950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517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518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U24" activeCellId="2" sqref="Q24 S24 U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573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50" t="s">
        <v>624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</row>
    <row r="18" spans="1:32" s="7" customFormat="1" ht="13.5" customHeight="1">
      <c r="A18" s="245" t="s">
        <v>980</v>
      </c>
      <c r="B18" s="244" t="s">
        <v>776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981</v>
      </c>
      <c r="Q18" s="244"/>
      <c r="R18" s="244" t="s">
        <v>982</v>
      </c>
      <c r="S18" s="244"/>
      <c r="T18" s="244" t="s">
        <v>983</v>
      </c>
      <c r="U18" s="244"/>
      <c r="V18" s="260" t="s">
        <v>519</v>
      </c>
      <c r="W18" s="261"/>
      <c r="X18" s="244" t="s">
        <v>520</v>
      </c>
      <c r="Y18" s="244"/>
      <c r="Z18" s="244" t="s">
        <v>521</v>
      </c>
      <c r="AA18" s="244"/>
      <c r="AB18" s="244" t="s">
        <v>522</v>
      </c>
      <c r="AC18" s="244"/>
      <c r="AD18" s="260" t="s">
        <v>984</v>
      </c>
      <c r="AE18" s="261"/>
      <c r="AF18" s="1"/>
    </row>
    <row r="19" spans="1:32" s="7" customFormat="1" ht="39.75" customHeight="1">
      <c r="A19" s="212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175</v>
      </c>
      <c r="Q19" s="6" t="s">
        <v>176</v>
      </c>
      <c r="R19" s="2" t="s">
        <v>175</v>
      </c>
      <c r="S19" s="6" t="s">
        <v>176</v>
      </c>
      <c r="T19" s="2" t="s">
        <v>175</v>
      </c>
      <c r="U19" s="6" t="s">
        <v>176</v>
      </c>
      <c r="V19" s="2" t="s">
        <v>175</v>
      </c>
      <c r="W19" s="6" t="s">
        <v>176</v>
      </c>
      <c r="X19" s="2" t="s">
        <v>175</v>
      </c>
      <c r="Y19" s="6" t="s">
        <v>176</v>
      </c>
      <c r="Z19" s="2" t="s">
        <v>175</v>
      </c>
      <c r="AA19" s="6" t="s">
        <v>176</v>
      </c>
      <c r="AB19" s="2" t="s">
        <v>175</v>
      </c>
      <c r="AC19" s="6" t="s">
        <v>176</v>
      </c>
      <c r="AD19" s="2" t="s">
        <v>175</v>
      </c>
      <c r="AE19" s="6" t="s">
        <v>176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972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17</v>
      </c>
      <c r="Q21" s="36">
        <v>222</v>
      </c>
      <c r="R21" s="36">
        <v>0</v>
      </c>
      <c r="S21" s="36">
        <v>0</v>
      </c>
      <c r="T21" s="36">
        <v>7</v>
      </c>
      <c r="U21" s="36">
        <v>92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973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43</v>
      </c>
      <c r="Q22" s="36">
        <v>502</v>
      </c>
      <c r="R22" s="36">
        <v>1</v>
      </c>
      <c r="S22" s="36">
        <v>5</v>
      </c>
      <c r="T22" s="36">
        <v>4</v>
      </c>
      <c r="U22" s="36">
        <v>38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974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4</v>
      </c>
      <c r="Q23" s="36">
        <v>46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985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64</v>
      </c>
      <c r="Q24" s="36">
        <v>770</v>
      </c>
      <c r="R24" s="36">
        <v>1</v>
      </c>
      <c r="S24" s="36">
        <v>5</v>
      </c>
      <c r="T24" s="36">
        <v>11</v>
      </c>
      <c r="U24" s="36">
        <v>130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823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:W30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177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50" t="s">
        <v>580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59"/>
    </row>
    <row r="18" spans="1:24" ht="27.75" customHeight="1">
      <c r="A18" s="245" t="s">
        <v>986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625</v>
      </c>
      <c r="P18" s="244" t="s">
        <v>527</v>
      </c>
      <c r="Q18" s="281"/>
      <c r="R18" s="281"/>
      <c r="S18" s="281"/>
      <c r="T18" s="244" t="s">
        <v>528</v>
      </c>
      <c r="U18" s="281"/>
      <c r="V18" s="281"/>
      <c r="W18" s="281"/>
      <c r="X18" s="60"/>
    </row>
    <row r="19" spans="1:24" ht="13.5" customHeight="1">
      <c r="A19" s="212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988</v>
      </c>
      <c r="Q19" s="21" t="s">
        <v>165</v>
      </c>
      <c r="R19" s="21" t="s">
        <v>166</v>
      </c>
      <c r="S19" s="21" t="s">
        <v>987</v>
      </c>
      <c r="T19" s="21" t="s">
        <v>988</v>
      </c>
      <c r="U19" s="21" t="s">
        <v>165</v>
      </c>
      <c r="V19" s="21" t="s">
        <v>166</v>
      </c>
      <c r="W19" s="21" t="s">
        <v>987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992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991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989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990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993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994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995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996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997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971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581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Q37" sqref="Q3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8" t="s">
        <v>524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0" t="s">
        <v>775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89.25">
      <c r="A19" s="6" t="s">
        <v>986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 t="s">
        <v>1029</v>
      </c>
      <c r="Q19" s="6" t="s">
        <v>1030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1063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1064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774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1065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1066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1067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651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770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1060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702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2</v>
      </c>
      <c r="Q37" s="36">
        <v>46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32" sqref="W32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8" t="s">
        <v>813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</row>
    <row r="17" spans="1:23" ht="12.75">
      <c r="A17" s="250" t="s">
        <v>578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24" ht="15" customHeight="1">
      <c r="A18" s="244" t="s">
        <v>162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1438</v>
      </c>
      <c r="N18" s="245" t="s">
        <v>1437</v>
      </c>
      <c r="O18" s="244" t="s">
        <v>625</v>
      </c>
      <c r="P18" s="244" t="s">
        <v>699</v>
      </c>
      <c r="Q18" s="244"/>
      <c r="R18" s="244"/>
      <c r="S18" s="244"/>
      <c r="T18" s="244"/>
      <c r="U18" s="244"/>
      <c r="V18" s="244"/>
      <c r="W18" s="244" t="s">
        <v>163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6"/>
      <c r="N19" s="246"/>
      <c r="O19" s="244"/>
      <c r="P19" s="6" t="s">
        <v>805</v>
      </c>
      <c r="Q19" s="6" t="s">
        <v>806</v>
      </c>
      <c r="R19" s="6" t="s">
        <v>807</v>
      </c>
      <c r="S19" s="6" t="s">
        <v>808</v>
      </c>
      <c r="T19" s="6" t="s">
        <v>809</v>
      </c>
      <c r="U19" s="21" t="s">
        <v>810</v>
      </c>
      <c r="V19" s="6" t="s">
        <v>811</v>
      </c>
      <c r="W19" s="244"/>
      <c r="X19" s="1"/>
    </row>
    <row r="20" spans="1:24" ht="12.75">
      <c r="A20" s="247">
        <v>1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12" t="s">
        <v>164</v>
      </c>
      <c r="L21" s="142" t="s">
        <v>1335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51">
        <v>1</v>
      </c>
      <c r="P21" s="150">
        <v>0</v>
      </c>
      <c r="Q21" s="161"/>
      <c r="R21" s="162"/>
      <c r="S21" s="162"/>
      <c r="T21" s="151">
        <v>92</v>
      </c>
      <c r="U21" s="31">
        <v>545</v>
      </c>
      <c r="V21" s="31">
        <v>46</v>
      </c>
      <c r="W21" s="31">
        <v>1017</v>
      </c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52"/>
      <c r="P22" s="153"/>
      <c r="Q22" s="156">
        <v>112</v>
      </c>
      <c r="R22" s="157">
        <v>106</v>
      </c>
      <c r="S22" s="157">
        <v>116</v>
      </c>
      <c r="T22" s="155"/>
      <c r="U22" s="148"/>
      <c r="V22" s="148"/>
      <c r="W22" s="148"/>
      <c r="X22" s="1"/>
    </row>
    <row r="23" spans="1:24" ht="15.75">
      <c r="A23" s="244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51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4"/>
      <c r="L24" s="145"/>
      <c r="M24" s="146">
        <f>M23</f>
        <v>0</v>
      </c>
      <c r="N24" s="146">
        <f>N23</f>
        <v>0</v>
      </c>
      <c r="O24" s="252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4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51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4"/>
      <c r="L26" s="145"/>
      <c r="M26" s="146">
        <f>M25</f>
        <v>0</v>
      </c>
      <c r="N26" s="146">
        <f>N25</f>
        <v>0</v>
      </c>
      <c r="O26" s="252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4" t="s">
        <v>583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4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4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4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5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9" t="s">
        <v>694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  <mergeCell ref="A16:W16"/>
    <mergeCell ref="W18:W19"/>
    <mergeCell ref="A18:L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R21" sqref="R21:R29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8" t="s">
        <v>158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</row>
    <row r="17" spans="1:19" ht="12.75">
      <c r="A17" s="227" t="s">
        <v>641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</row>
    <row r="18" spans="1:19" ht="25.5" customHeight="1">
      <c r="A18" s="244" t="s">
        <v>566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625</v>
      </c>
      <c r="P18" s="244" t="s">
        <v>561</v>
      </c>
      <c r="Q18" s="244"/>
      <c r="R18" s="244"/>
      <c r="S18" s="244" t="s">
        <v>292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562</v>
      </c>
      <c r="Q19" s="6" t="s">
        <v>1119</v>
      </c>
      <c r="R19" s="6" t="s">
        <v>563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564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/>
      <c r="S21" s="36">
        <v>0</v>
      </c>
    </row>
    <row r="22" spans="1:19" ht="15.75">
      <c r="A22" s="42" t="s">
        <v>94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/>
      <c r="S22" s="36">
        <v>0</v>
      </c>
    </row>
    <row r="23" spans="1:19" ht="15.75">
      <c r="A23" s="42" t="s">
        <v>565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/>
      <c r="S23" s="36">
        <v>0</v>
      </c>
    </row>
    <row r="24" spans="1:19" ht="15.75">
      <c r="A24" s="42" t="s">
        <v>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/>
      <c r="S24" s="36">
        <v>0</v>
      </c>
    </row>
    <row r="25" spans="1:19" ht="15.75">
      <c r="A25" s="42" t="s">
        <v>97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/>
      <c r="S25" s="36">
        <v>0</v>
      </c>
    </row>
    <row r="26" spans="1:19" ht="15.75">
      <c r="A26" s="42" t="s">
        <v>98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/>
      <c r="S26" s="36">
        <v>0</v>
      </c>
    </row>
    <row r="27" spans="1:19" ht="15.75" customHeight="1">
      <c r="A27" s="42" t="s">
        <v>99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/>
      <c r="S27" s="36">
        <v>0</v>
      </c>
    </row>
    <row r="28" spans="1:19" ht="15.75">
      <c r="A28" s="42" t="s">
        <v>100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/>
      <c r="S28" s="36">
        <v>0</v>
      </c>
    </row>
    <row r="29" spans="1:19" ht="15.75">
      <c r="A29" s="42" t="s">
        <v>101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/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8">
      <selection activeCell="Q34" sqref="Q34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8" t="s">
        <v>526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</row>
    <row r="16" spans="1:26" ht="12.75">
      <c r="A16" s="227" t="s">
        <v>641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5" customHeight="1">
      <c r="A17" s="245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625</v>
      </c>
      <c r="P17" s="244" t="s">
        <v>703</v>
      </c>
      <c r="Q17" s="244" t="s">
        <v>635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1031</v>
      </c>
      <c r="R18" s="244" t="s">
        <v>636</v>
      </c>
      <c r="S18" s="244"/>
      <c r="T18" s="244"/>
      <c r="U18" s="244"/>
      <c r="V18" s="244"/>
      <c r="W18" s="244"/>
      <c r="X18" s="244"/>
      <c r="Y18" s="244"/>
      <c r="Z18" s="244" t="s">
        <v>562</v>
      </c>
    </row>
    <row r="19" spans="1:26" ht="76.5">
      <c r="A19" s="21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2"/>
      <c r="P19" s="244"/>
      <c r="Q19" s="244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8</v>
      </c>
      <c r="Q24" s="36">
        <v>8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8</v>
      </c>
      <c r="Y24" s="36">
        <v>0</v>
      </c>
      <c r="Z24" s="36">
        <v>0</v>
      </c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13</v>
      </c>
      <c r="Q27" s="36">
        <v>13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13</v>
      </c>
      <c r="Y27" s="36">
        <v>0</v>
      </c>
      <c r="Z27" s="36">
        <v>0</v>
      </c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10</v>
      </c>
      <c r="Q29" s="36">
        <v>10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10</v>
      </c>
      <c r="Y29" s="36">
        <v>0</v>
      </c>
      <c r="Z29" s="36">
        <v>0</v>
      </c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12</v>
      </c>
      <c r="Q30" s="36">
        <v>12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12</v>
      </c>
      <c r="Y30" s="36">
        <v>0</v>
      </c>
      <c r="Z30" s="36">
        <v>0</v>
      </c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43</v>
      </c>
      <c r="Q35" s="36">
        <v>43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43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8">
      <selection activeCell="V30" sqref="V30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553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27" t="s">
        <v>641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5" customHeight="1">
      <c r="A17" s="245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625</v>
      </c>
      <c r="P17" s="244" t="s">
        <v>1456</v>
      </c>
      <c r="Q17" s="244" t="s">
        <v>635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1031</v>
      </c>
      <c r="R18" s="244" t="s">
        <v>636</v>
      </c>
      <c r="S18" s="244"/>
      <c r="T18" s="244"/>
      <c r="U18" s="244"/>
      <c r="V18" s="244"/>
      <c r="W18" s="244"/>
      <c r="X18" s="244"/>
      <c r="Y18" s="244"/>
      <c r="Z18" s="244" t="s">
        <v>562</v>
      </c>
    </row>
    <row r="19" spans="1:26" ht="76.5">
      <c r="A19" s="21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2"/>
      <c r="P19" s="244"/>
      <c r="Q19" s="244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112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1</v>
      </c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106</v>
      </c>
      <c r="Q24" s="36">
        <v>1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1</v>
      </c>
      <c r="Y24" s="36">
        <v>0</v>
      </c>
      <c r="Z24" s="36">
        <v>0</v>
      </c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116</v>
      </c>
      <c r="Q25" s="36">
        <v>2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2</v>
      </c>
      <c r="Y25" s="36">
        <v>0</v>
      </c>
      <c r="Z25" s="36">
        <v>1</v>
      </c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92</v>
      </c>
      <c r="Q26" s="36">
        <v>2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2</v>
      </c>
      <c r="Y26" s="36">
        <v>0</v>
      </c>
      <c r="Z26" s="36">
        <v>0</v>
      </c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99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1</v>
      </c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103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122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102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119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23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23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1017</v>
      </c>
      <c r="Q35" s="36">
        <v>5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5</v>
      </c>
      <c r="Y35" s="36">
        <v>0</v>
      </c>
      <c r="Z35" s="36">
        <v>3</v>
      </c>
    </row>
    <row r="37" spans="1:26" ht="12.75">
      <c r="A37" s="284" t="s">
        <v>552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P17:P19"/>
    <mergeCell ref="Q17:Z17"/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tabSelected="1" zoomScalePageLayoutView="0" workbookViewId="0" topLeftCell="A17">
      <selection activeCell="O34" sqref="O34:Q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8" t="s">
        <v>623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</row>
    <row r="18" spans="1:18" ht="12.75">
      <c r="A18" s="250" t="s">
        <v>558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1:18" ht="51">
      <c r="A19" s="22" t="s">
        <v>162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625</v>
      </c>
      <c r="P19" s="6" t="s">
        <v>559</v>
      </c>
      <c r="Q19" s="6" t="s">
        <v>1120</v>
      </c>
      <c r="R19" s="6" t="s">
        <v>560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554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555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883</v>
      </c>
      <c r="O23" s="122">
        <v>3</v>
      </c>
      <c r="P23" s="36">
        <v>1</v>
      </c>
      <c r="Q23" s="36">
        <v>1</v>
      </c>
      <c r="R23" s="36">
        <v>0</v>
      </c>
    </row>
    <row r="24" spans="1:18" ht="25.5">
      <c r="A24" s="42" t="s">
        <v>556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1127</v>
      </c>
      <c r="O25" s="122">
        <v>5</v>
      </c>
      <c r="P25" s="36">
        <v>1</v>
      </c>
      <c r="Q25" s="36">
        <v>1</v>
      </c>
      <c r="R25" s="36">
        <v>0</v>
      </c>
    </row>
    <row r="26" spans="1:18" ht="25.5">
      <c r="A26" s="42" t="s">
        <v>557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588</v>
      </c>
    </row>
    <row r="31" spans="1:23" ht="15.75">
      <c r="A31" s="79" t="s">
        <v>589</v>
      </c>
      <c r="O31" s="287" t="s">
        <v>1578</v>
      </c>
      <c r="P31" s="287"/>
      <c r="Q31" s="287"/>
      <c r="S31" s="287" t="s">
        <v>1579</v>
      </c>
      <c r="T31" s="287"/>
      <c r="U31" s="287"/>
      <c r="W31" s="80"/>
    </row>
    <row r="32" spans="15:23" ht="12.75">
      <c r="O32" s="218" t="s">
        <v>999</v>
      </c>
      <c r="P32" s="218"/>
      <c r="Q32" s="218"/>
      <c r="S32" s="285" t="s">
        <v>587</v>
      </c>
      <c r="T32" s="285"/>
      <c r="U32" s="285"/>
      <c r="W32" s="13" t="s">
        <v>998</v>
      </c>
    </row>
    <row r="33" ht="12.75"/>
    <row r="34" spans="15:21" ht="15.75">
      <c r="O34" s="287" t="s">
        <v>1580</v>
      </c>
      <c r="P34" s="287"/>
      <c r="Q34" s="287"/>
      <c r="S34" s="286">
        <v>42269</v>
      </c>
      <c r="T34" s="286"/>
      <c r="U34" s="286"/>
    </row>
    <row r="35" spans="15:21" ht="12.75">
      <c r="O35" s="218" t="s">
        <v>1000</v>
      </c>
      <c r="P35" s="218"/>
      <c r="Q35" s="218"/>
      <c r="S35" s="266" t="s">
        <v>1001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783</v>
      </c>
      <c r="B1" s="105"/>
      <c r="C1" s="105"/>
      <c r="D1" s="104"/>
      <c r="E1" s="105"/>
      <c r="F1" s="105"/>
      <c r="G1" s="105"/>
      <c r="H1" s="105"/>
      <c r="J1" s="112" t="s">
        <v>1166</v>
      </c>
      <c r="K1" s="112"/>
      <c r="L1" s="113"/>
      <c r="M1" s="113"/>
      <c r="O1" s="112" t="s">
        <v>1183</v>
      </c>
      <c r="P1" s="113"/>
    </row>
    <row r="2" spans="1:16" ht="12.75">
      <c r="A2" s="107" t="s">
        <v>784</v>
      </c>
      <c r="B2" s="107" t="s">
        <v>785</v>
      </c>
      <c r="C2" s="107" t="s">
        <v>786</v>
      </c>
      <c r="D2" s="107" t="s">
        <v>787</v>
      </c>
      <c r="E2" s="107" t="s">
        <v>788</v>
      </c>
      <c r="F2" s="107" t="s">
        <v>789</v>
      </c>
      <c r="G2" s="107" t="s">
        <v>790</v>
      </c>
      <c r="H2" s="107" t="s">
        <v>791</v>
      </c>
      <c r="J2" s="114" t="s">
        <v>1167</v>
      </c>
      <c r="K2" s="114" t="s">
        <v>1168</v>
      </c>
      <c r="L2" s="114" t="s">
        <v>788</v>
      </c>
      <c r="M2" s="114" t="s">
        <v>1169</v>
      </c>
      <c r="O2" s="116" t="s">
        <v>1184</v>
      </c>
      <c r="P2" s="116" t="s">
        <v>1185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SUM(H4:H8,H9,H18,H26,H30,H246,H374,H376,H380,H383,H385,H387,H415,H451,H458,H531,H600,H622,H627,H684,H741,H763)</f>
        <v>0</v>
      </c>
      <c r="J3" s="7" t="s">
        <v>1170</v>
      </c>
      <c r="K3" s="7">
        <v>1</v>
      </c>
      <c r="L3" s="7" t="s">
        <v>1171</v>
      </c>
      <c r="M3" s="7" t="s">
        <v>569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792</v>
      </c>
      <c r="H4" s="7">
        <f>IF(LEN(P_1)&lt;&gt;0,0,1)</f>
        <v>0</v>
      </c>
      <c r="J4" s="7" t="s">
        <v>1172</v>
      </c>
      <c r="K4" s="7">
        <v>2</v>
      </c>
      <c r="L4" s="7" t="s">
        <v>1173</v>
      </c>
      <c r="M4" s="7" t="str">
        <f>IF(P_1=0,"Нет данных",P_1)</f>
        <v>Муниципальное автономное общеобразовательное учреждение "Средняя общеобразовательная школа №12"</v>
      </c>
      <c r="O4" s="117">
        <f ca="1">TODAY()</f>
        <v>42303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793</v>
      </c>
      <c r="H5" s="7">
        <f>IF(LEN(P_2)&lt;&gt;0,0,1)</f>
        <v>0</v>
      </c>
      <c r="J5" s="7" t="s">
        <v>1174</v>
      </c>
      <c r="K5" s="7">
        <v>3</v>
      </c>
      <c r="L5" s="7" t="s">
        <v>1175</v>
      </c>
      <c r="M5" s="7" t="str">
        <f>IF(P_2=0,"Нет данных",P_2)</f>
        <v>618554, Пермский край, г. Соликамск, ул. 20 лет Победы, 179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794</v>
      </c>
      <c r="H6" s="7">
        <f>IF(LEN(P_3)&lt;&gt;0,0,1)</f>
        <v>0</v>
      </c>
      <c r="J6" s="7" t="s">
        <v>1176</v>
      </c>
      <c r="K6" s="7">
        <v>4</v>
      </c>
      <c r="L6" s="7" t="s">
        <v>1177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795</v>
      </c>
      <c r="H7" s="7">
        <f>IF(LEN(P_4)&lt;&gt;0,0,1)</f>
        <v>0</v>
      </c>
      <c r="J7" s="7" t="s">
        <v>1178</v>
      </c>
      <c r="K7" s="7">
        <v>5</v>
      </c>
      <c r="L7" s="7" t="s">
        <v>1179</v>
      </c>
      <c r="M7" s="7" t="str">
        <f>IF(P_4=0,"Нет данных",P_4)</f>
        <v>55055873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796</v>
      </c>
      <c r="H8" s="7">
        <f>IF(LEN(P_5)&lt;&gt;0,0,1)</f>
        <v>0</v>
      </c>
      <c r="J8" s="7" t="s">
        <v>1181</v>
      </c>
      <c r="K8" s="7">
        <v>6</v>
      </c>
      <c r="L8" s="7" t="s">
        <v>1182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1180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652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653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678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104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105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106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107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931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679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680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681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1105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1106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1107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1108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932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1109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148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685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686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687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688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696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698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705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704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287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288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289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290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291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709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710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717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718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719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720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721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722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149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150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151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152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153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154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155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156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157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1004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1005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1006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1007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1008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1009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1441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1442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1443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1444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1445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1446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1447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1448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1449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1450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1451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1452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1453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1454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1455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1010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1011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1012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1013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1014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1015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1016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1017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180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181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182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183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184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185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186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723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724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725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295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726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727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728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729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329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330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331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712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713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1328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187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1048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1049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1050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217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218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219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220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221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222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223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224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239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240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241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242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243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244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1093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1094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1095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1096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1097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1098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280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281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1117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283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284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285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23">P_3</f>
        <v>609535</v>
      </c>
      <c r="B141" s="106">
        <v>4</v>
      </c>
      <c r="C141" s="106">
        <v>18</v>
      </c>
      <c r="D141" s="106">
        <v>107</v>
      </c>
      <c r="E141" s="7" t="s">
        <v>293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294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1138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1139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1140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296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297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298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299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1154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1155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1156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1157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1158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1159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1160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1161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1162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1163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1164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1186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1187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1188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1189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1190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1191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1192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1198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1439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1440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335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336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337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338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339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340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341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342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343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344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345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346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332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333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334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348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349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350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351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352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353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354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355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356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357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358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359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360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361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347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363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364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365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366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367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368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369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370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371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372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373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374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375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376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362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378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379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380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381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382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383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384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385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386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387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388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389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390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391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377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393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394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395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396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397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398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399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400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401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402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403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1483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1484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1485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392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1486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1487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1488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1489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1490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1491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1492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1493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1512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1511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1510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1509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1508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1507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1506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1505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1504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1503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1502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1501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1500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1499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1498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1497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1496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1495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1494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1513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1514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1515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1516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1517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1518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1519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1520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1521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1522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1523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1524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1525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1526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1527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1528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1529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1530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1531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1532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1533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1534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1535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1536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1537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1538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1539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1540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1541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1542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1543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404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405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406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407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408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409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410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411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412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413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414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415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416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417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418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419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420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421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422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423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424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425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426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427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428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429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430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431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432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447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448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0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2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3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433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434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435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436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437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438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439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440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441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442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443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444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445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446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5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6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7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8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9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10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11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12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14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15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16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17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18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462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463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464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465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1544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4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1545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1457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1458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1546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1547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1548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1549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1550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SUM(H388:H414)</f>
        <v>0</v>
      </c>
    </row>
    <row r="388" spans="1:8" ht="12.75">
      <c r="A388" s="106">
        <f aca="true" t="shared" si="4" ref="A388:A414">P_3</f>
        <v>609535</v>
      </c>
      <c r="B388" s="106">
        <v>13</v>
      </c>
      <c r="C388" s="106">
        <v>2</v>
      </c>
      <c r="D388" s="106">
        <v>2</v>
      </c>
      <c r="E388" s="7" t="s">
        <v>1551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1552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1553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1554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1555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1556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1557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654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655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656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215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140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216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115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247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246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245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657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178</v>
      </c>
      <c r="H406" s="168">
        <f>IF(OR(AND('Раздел 13'!P42=0,'Раздел 13'!P43=0),AND('Раздел 13'!P42&gt;0,'Раздел 13'!P43&gt;0)),0,1)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179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671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672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673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674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675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676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1153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1459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1460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1461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1462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1463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1464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1465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1466</v>
      </c>
      <c r="H423" s="109">
        <f>IF('Раздел 14'!$R$21&gt;='Раздел 14'!$S$21,0,1)</f>
        <v>0</v>
      </c>
    </row>
    <row r="424" spans="1:8" ht="12.75">
      <c r="A424" s="106">
        <f aca="true" t="shared" si="5" ref="A424:A557">P_3</f>
        <v>609535</v>
      </c>
      <c r="B424" s="106">
        <v>14</v>
      </c>
      <c r="C424" s="106">
        <v>9</v>
      </c>
      <c r="D424" s="106">
        <v>9</v>
      </c>
      <c r="E424" s="7" t="s">
        <v>1467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1468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1469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1470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1471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1472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1473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1474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1475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1476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1477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1478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1479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1091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1092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682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659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660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661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1083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1084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1085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1086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1087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1088</v>
      </c>
      <c r="H448" s="106">
        <f>IF(OR(AND('Раздел 14'!S25=0,'Раздел 14'!Q25=0),AND('Раздел 14'!S25&gt;0,'Раздел 14'!Q25&gt;0)),0,1)</f>
        <v>0</v>
      </c>
    </row>
    <row r="449" spans="1:8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1089</v>
      </c>
      <c r="H449" s="106">
        <f>IF(OR(AND('Раздел 14'!S26=0,'Раздел 14'!Q26=0),AND('Раздел 14'!S26&gt;0,'Раздел 14'!Q26&gt;0)),0,1)</f>
        <v>0</v>
      </c>
    </row>
    <row r="450" spans="1:8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1090</v>
      </c>
      <c r="H450" s="106">
        <f>IF(OR(AND('Раздел 14'!S27=0,'Раздел 14'!Q27=0),AND('Раздел 14'!S27&gt;0,'Раздел 14'!Q27&gt;0)),0,1)</f>
        <v>0</v>
      </c>
    </row>
    <row r="451" spans="1:8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8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677</v>
      </c>
      <c r="H452" s="109">
        <f>IF('Раздел 15'!$P$21=SUM('Раздел 15'!$P$22:$P$26,'Раздел 15'!$P$28:$P$36),0,1)</f>
        <v>0</v>
      </c>
    </row>
    <row r="453" spans="1:8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683</v>
      </c>
      <c r="H453" s="109">
        <f>IF('Раздел 15'!$Q$21=SUM('Раздел 15'!$Q$22:$Q$26,'Раздел 15'!$Q$28:$Q$36),0,1)</f>
        <v>0</v>
      </c>
    </row>
    <row r="454" spans="1:8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684</v>
      </c>
      <c r="H454" s="109">
        <f>IF('Раздел 15'!$R$21=SUM('Раздел 15'!$R$22:$R$26,'Раздел 15'!$R$28:$R$36),0,1)</f>
        <v>0</v>
      </c>
    </row>
    <row r="455" spans="1:8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159</v>
      </c>
      <c r="H455" s="109">
        <f>IF('Раздел 15'!$P$26&gt;='Раздел 15'!$P$27,0,1)</f>
        <v>0</v>
      </c>
    </row>
    <row r="456" spans="1:8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160</v>
      </c>
      <c r="H456" s="109">
        <f>IF('Раздел 15'!$Q$26&gt;='Раздел 15'!$Q$27,0,1)</f>
        <v>0</v>
      </c>
    </row>
    <row r="457" spans="1:8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161</v>
      </c>
      <c r="H457" s="109">
        <f>IF('Раздел 15'!$R$26&gt;='Раздел 15'!$R$27,0,1)</f>
        <v>0</v>
      </c>
    </row>
    <row r="458" spans="1:8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0</v>
      </c>
      <c r="F458" s="108"/>
      <c r="G458" s="108"/>
      <c r="H458" s="110">
        <f>SUM(H459:H530)</f>
        <v>0</v>
      </c>
    </row>
    <row r="459" spans="1:8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1480</v>
      </c>
      <c r="H459" s="109">
        <f>IF('Раздел 16'!P24=SUM('Раздел 16'!P21:P23),0,1)</f>
        <v>0</v>
      </c>
    </row>
    <row r="460" spans="1:8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1481</v>
      </c>
      <c r="H460" s="109">
        <f>IF('Раздел 16'!Q24=SUM('Раздел 16'!Q21:Q23),0,1)</f>
        <v>0</v>
      </c>
    </row>
    <row r="461" spans="1:8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1482</v>
      </c>
      <c r="H461" s="109">
        <f>IF('Раздел 16'!R24=SUM('Раздел 16'!R21:R23),0,1)</f>
        <v>0</v>
      </c>
    </row>
    <row r="462" spans="1:8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1558</v>
      </c>
      <c r="H462" s="109">
        <f>IF('Раздел 16'!S24=SUM('Раздел 16'!S21:S23),0,1)</f>
        <v>0</v>
      </c>
    </row>
    <row r="463" spans="1:8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1559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1560</v>
      </c>
      <c r="H464" s="109">
        <f>IF('Раздел 16'!U24=SUM('Раздел 16'!U21:U23),0,1)</f>
        <v>0</v>
      </c>
      <c r="K464" s="109"/>
    </row>
    <row r="465" spans="1:8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1561</v>
      </c>
      <c r="H465" s="109">
        <f>IF('Раздел 16'!V24=SUM('Раздел 16'!V21:V23),0,1)</f>
        <v>0</v>
      </c>
    </row>
    <row r="466" spans="1:8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1562</v>
      </c>
      <c r="H466" s="109">
        <f>IF('Раздел 16'!W24=SUM('Раздел 16'!W21:W23),0,1)</f>
        <v>0</v>
      </c>
    </row>
    <row r="467" spans="1:8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265</v>
      </c>
      <c r="H467" s="109">
        <f>IF('Раздел 16'!X24=SUM('Раздел 16'!X21:X23),0,1)</f>
        <v>0</v>
      </c>
    </row>
    <row r="468" spans="1:8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266</v>
      </c>
      <c r="H468" s="109">
        <f>IF('Раздел 16'!Y24=SUM('Раздел 16'!Y21:Y23),0,1)</f>
        <v>0</v>
      </c>
    </row>
    <row r="469" spans="1:8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267</v>
      </c>
      <c r="H469" s="109">
        <f>IF('Раздел 16'!Z24=SUM('Раздел 16'!Z21:Z23),0,1)</f>
        <v>0</v>
      </c>
    </row>
    <row r="470" spans="1:8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268</v>
      </c>
      <c r="H470" s="109">
        <f>IF('Раздел 16'!AA24=SUM('Раздел 16'!AA21:AA23),0,1)</f>
        <v>0</v>
      </c>
    </row>
    <row r="471" spans="1:8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269</v>
      </c>
      <c r="H471" s="109">
        <f>IF('Раздел 16'!AB24=SUM('Раздел 16'!AB21:AB23),0,1)</f>
        <v>0</v>
      </c>
    </row>
    <row r="472" spans="1:8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270</v>
      </c>
      <c r="H472" s="109">
        <f>IF('Раздел 16'!AC24=SUM('Раздел 16'!AC21:AC23),0,1)</f>
        <v>0</v>
      </c>
    </row>
    <row r="473" spans="1:8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271</v>
      </c>
      <c r="H473" s="109">
        <f>IF('Раздел 16'!AD24=SUM('Раздел 16'!AD21:AD23),0,1)</f>
        <v>0</v>
      </c>
    </row>
    <row r="474" spans="1:8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272</v>
      </c>
      <c r="H474" s="109">
        <f>IF('Раздел 16'!AE24=SUM('Раздел 16'!AE21:AE23),0,1)</f>
        <v>0</v>
      </c>
    </row>
    <row r="475" spans="1:8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1563</v>
      </c>
      <c r="H475" s="109">
        <f>IF('Раздел 16'!P24&gt;='Раздел 16'!P25,0,1)</f>
        <v>0</v>
      </c>
    </row>
    <row r="476" spans="1:8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1564</v>
      </c>
      <c r="H476" s="109">
        <f>IF('Раздел 16'!Q24&gt;='Раздел 16'!Q25,0,1)</f>
        <v>0</v>
      </c>
    </row>
    <row r="477" spans="1:8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1565</v>
      </c>
      <c r="H477" s="109">
        <f>IF('Раздел 16'!R24&gt;='Раздел 16'!R25,0,1)</f>
        <v>0</v>
      </c>
    </row>
    <row r="478" spans="1:8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1566</v>
      </c>
      <c r="H478" s="109">
        <f>IF('Раздел 16'!S24&gt;='Раздел 16'!S25,0,1)</f>
        <v>0</v>
      </c>
    </row>
    <row r="479" spans="1:8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1567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1568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1569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1570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273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274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731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732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733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734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735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736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737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738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739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740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741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742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743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744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745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746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747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748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749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750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751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752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753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754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755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756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830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831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832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833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834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757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758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759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760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761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762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763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764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765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766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767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768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769</v>
      </c>
      <c r="H528" s="106">
        <f>IF(OR(AND('Раздел 16'!AE23=0,'Раздел 16'!AD23=0),AND('Раздел 16'!AE23&gt;0,'Раздел 16'!AD23&gt;0)),0,1)</f>
        <v>0</v>
      </c>
    </row>
    <row r="529" spans="1:8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828</v>
      </c>
      <c r="H529" s="106">
        <f>IF(OR(AND('Раздел 16'!AE24=0,'Раздел 16'!AD24=0),AND('Раздел 16'!AE24&gt;0,'Раздел 16'!AD24&gt;0)),0,1)</f>
        <v>0</v>
      </c>
    </row>
    <row r="530" spans="1:8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829</v>
      </c>
      <c r="H530" s="106">
        <f>IF(OR(AND('Раздел 16'!AE25=0,'Раздел 16'!AD25=0),AND('Раздел 16'!AE25&gt;0,'Раздел 16'!AD25&gt;0)),0,1)</f>
        <v>0</v>
      </c>
    </row>
    <row r="531" spans="1:8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8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1571</v>
      </c>
      <c r="H532" s="109">
        <f>IF('Раздел 17'!$P$21&gt;=SUM('Раздел 17'!$P$22:$P$26),0,1)</f>
        <v>0</v>
      </c>
    </row>
    <row r="533" spans="1:8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1572</v>
      </c>
      <c r="H533" s="109">
        <f>IF('Раздел 17'!$Q$21&gt;=SUM('Раздел 17'!$Q$22:$Q$26),0,1)</f>
        <v>0</v>
      </c>
    </row>
    <row r="534" spans="1:8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1573</v>
      </c>
      <c r="H534" s="109">
        <f>IF('Раздел 17'!$R$21&gt;=SUM('Раздел 17'!$R$22:$R$26),0,1)</f>
        <v>0</v>
      </c>
    </row>
    <row r="535" spans="1:8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449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450</v>
      </c>
      <c r="H536" s="109">
        <f>IF('Раздел 17'!$T$21&gt;=SUM('Раздел 17'!$T$22:$T$26),0,1)</f>
        <v>0</v>
      </c>
      <c r="L536" s="109"/>
    </row>
    <row r="537" spans="1:8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451</v>
      </c>
      <c r="H537" s="109">
        <f>IF('Раздел 17'!$U$21&gt;=SUM('Раздел 17'!$U$22:$U$26),0,1)</f>
        <v>0</v>
      </c>
    </row>
    <row r="538" spans="1:11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452</v>
      </c>
      <c r="H538" s="109">
        <f>IF('Раздел 17'!$V$21&gt;=SUM('Раздел 17'!$V$22:$V$26),0,1)</f>
        <v>0</v>
      </c>
      <c r="K538" s="109"/>
    </row>
    <row r="539" spans="1:10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453</v>
      </c>
      <c r="H539" s="109">
        <f>IF('Раздел 17'!$W$21&gt;=SUM('Раздел 17'!$W$22:$W$26),0,1)</f>
        <v>0</v>
      </c>
      <c r="J539" s="109"/>
    </row>
    <row r="540" spans="1:8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454</v>
      </c>
      <c r="H540" s="109">
        <f>IF('Раздел 17'!$S$21=SUM('Раздел 17'!$P$21:$R$21),0,1)</f>
        <v>0</v>
      </c>
    </row>
    <row r="541" spans="1:8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455</v>
      </c>
      <c r="H541" s="109">
        <f>IF('Раздел 17'!$S$22=SUM('Раздел 17'!$P$22:$R$22),0,1)</f>
        <v>0</v>
      </c>
    </row>
    <row r="542" spans="1:8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456</v>
      </c>
      <c r="H542" s="109">
        <f>IF('Раздел 17'!$S$23=SUM('Раздел 17'!$P$23:$R$23),0,1)</f>
        <v>0</v>
      </c>
    </row>
    <row r="543" spans="1:8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457</v>
      </c>
      <c r="H543" s="109">
        <f>IF('Раздел 17'!$S$24=SUM('Раздел 17'!$P$24:$R$24),0,1)</f>
        <v>0</v>
      </c>
    </row>
    <row r="544" spans="1:8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458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459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460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461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898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899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900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901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902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903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466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467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468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469</v>
      </c>
      <c r="H557" s="109">
        <f>IF('Раздел 17'!$W$28=SUM('Раздел 17'!$T$28:$V$28),0,1)</f>
        <v>0</v>
      </c>
    </row>
    <row r="558" spans="1:8" ht="12.75">
      <c r="A558" s="106">
        <f aca="true" t="shared" si="6" ref="A558:A782">P_3</f>
        <v>609535</v>
      </c>
      <c r="B558" s="106">
        <v>17</v>
      </c>
      <c r="C558" s="106">
        <v>27</v>
      </c>
      <c r="D558" s="106">
        <v>27</v>
      </c>
      <c r="E558" s="7" t="s">
        <v>470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471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472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473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474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475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476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477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478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479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480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481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71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72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73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74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75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76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77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78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488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489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490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491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502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503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904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905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906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907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482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483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484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485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486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487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926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927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928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929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493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494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835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836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837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838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839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840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841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842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843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844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845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846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847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848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849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850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851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852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853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854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855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138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139</v>
      </c>
      <c r="H624" s="109">
        <f>IF('Раздел 19'!Q21=SUM('Раздел 19'!Q22:Q29),0,1)</f>
        <v>0</v>
      </c>
    </row>
    <row r="625" spans="1:8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550</v>
      </c>
      <c r="H625" s="109">
        <f>IF('Раздел 19'!R21=SUM('Раздел 19'!R22:R29),0,1)</f>
        <v>0</v>
      </c>
    </row>
    <row r="626" spans="1:8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551</v>
      </c>
      <c r="H626" s="109">
        <f>IF('Раздел 19'!S21=SUM('Раздел 19'!S22:S29),0,1)</f>
        <v>0</v>
      </c>
    </row>
    <row r="627" spans="1:8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8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856</v>
      </c>
      <c r="H628" s="109">
        <f>IF('Раздел 20'!P35=SUM('Раздел 20'!P21:P34),0,1)</f>
        <v>0</v>
      </c>
    </row>
    <row r="629" spans="1:8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857</v>
      </c>
      <c r="H629" s="109">
        <f>IF('Раздел 20'!Q35=SUM('Раздел 20'!Q21:Q34),0,1)</f>
        <v>0</v>
      </c>
    </row>
    <row r="630" spans="1:8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858</v>
      </c>
      <c r="H630" s="109">
        <f>IF('Раздел 20'!R35=SUM('Раздел 20'!R21:R34),0,1)</f>
        <v>0</v>
      </c>
    </row>
    <row r="631" spans="1:8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859</v>
      </c>
      <c r="H631" s="109">
        <f>IF('Раздел 20'!S35=SUM('Раздел 20'!S21:S34),0,1)</f>
        <v>0</v>
      </c>
    </row>
    <row r="632" spans="1:8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860</v>
      </c>
      <c r="H632" s="109">
        <f>IF('Раздел 20'!T35=SUM('Раздел 20'!T21:T34),0,1)</f>
        <v>0</v>
      </c>
    </row>
    <row r="633" spans="1:8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861</v>
      </c>
      <c r="H633" s="109">
        <f>IF('Раздел 20'!U35=SUM('Раздел 20'!U21:U34),0,1)</f>
        <v>0</v>
      </c>
    </row>
    <row r="634" spans="1:8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862</v>
      </c>
      <c r="H634" s="109">
        <f>IF('Раздел 20'!V35=SUM('Раздел 20'!V21:V34),0,1)</f>
        <v>0</v>
      </c>
    </row>
    <row r="635" spans="1:8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863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60</v>
      </c>
      <c r="H636" s="109">
        <f>IF('Раздел 20'!X35=SUM('Раздел 20'!X21:X34),0,1)</f>
        <v>0</v>
      </c>
      <c r="K636" s="109"/>
    </row>
    <row r="637" spans="1:8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61</v>
      </c>
      <c r="H637" s="109">
        <f>IF('Раздел 20'!Y35=SUM('Раздел 20'!Y21:Y34),0,1)</f>
        <v>0</v>
      </c>
    </row>
    <row r="638" spans="1:8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62</v>
      </c>
      <c r="H638" s="109">
        <f>IF('Раздел 20'!Z35=SUM('Раздел 20'!Z21:Z34),0,1)</f>
        <v>0</v>
      </c>
    </row>
    <row r="639" spans="1:8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63</v>
      </c>
      <c r="H639" s="109">
        <f>IF('Раздел 20'!Q21=SUM('Раздел 20'!R21:Y21),0,1)</f>
        <v>0</v>
      </c>
    </row>
    <row r="640" spans="1:8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64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65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66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67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68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69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70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908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909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910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911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912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913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914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248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249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250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251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252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253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254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255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256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257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258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259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260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261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262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933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934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935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936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937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116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117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118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119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120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121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122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123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124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125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0</v>
      </c>
      <c r="F684" s="108"/>
      <c r="G684" s="108"/>
      <c r="H684" s="110">
        <f>SUM(H685:H740)</f>
        <v>0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126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951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952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953</v>
      </c>
      <c r="H688" s="109">
        <f>IF('Раздел 21'!S35=SUM('Раздел 21'!S21:S34),0,1)</f>
        <v>0</v>
      </c>
    </row>
    <row r="689" spans="1:8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954</v>
      </c>
      <c r="H689" s="109">
        <f>IF('Раздел 21'!T35=SUM('Раздел 21'!T21:T34),0,1)</f>
        <v>0</v>
      </c>
    </row>
    <row r="690" spans="1:8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955</v>
      </c>
      <c r="H690" s="109">
        <f>IF('Раздел 21'!U35=SUM('Раздел 21'!U21:U34),0,1)</f>
        <v>0</v>
      </c>
    </row>
    <row r="691" spans="1:8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956</v>
      </c>
      <c r="H691" s="109">
        <f>IF('Раздел 21'!V35=SUM('Раздел 21'!V21:V34),0,1)</f>
        <v>0</v>
      </c>
    </row>
    <row r="692" spans="1:8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957</v>
      </c>
      <c r="H692" s="109">
        <f>IF('Раздел 21'!W35=SUM('Раздел 21'!W21:W34),0,1)</f>
        <v>0</v>
      </c>
    </row>
    <row r="693" spans="1:8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958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959</v>
      </c>
      <c r="H694" s="109">
        <f>IF('Раздел 21'!Y35=SUM('Раздел 21'!Y21:Y34),0,1)</f>
        <v>0</v>
      </c>
      <c r="J694" s="109"/>
    </row>
    <row r="695" spans="1:8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960</v>
      </c>
      <c r="H695" s="109">
        <f>IF('Раздел 21'!Z35=SUM('Раздел 21'!Z21:Z34),0,1)</f>
        <v>0</v>
      </c>
    </row>
    <row r="696" spans="1:8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961</v>
      </c>
      <c r="H696" s="109">
        <f>IF('Раздел 21'!Q21=SUM('Раздел 21'!R21:Y21),0,1)</f>
        <v>0</v>
      </c>
    </row>
    <row r="697" spans="1:8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962</v>
      </c>
      <c r="H697" s="109">
        <f>IF('Раздел 21'!Q22=SUM('Раздел 21'!R22:Y22),0,1)</f>
        <v>0</v>
      </c>
    </row>
    <row r="698" spans="1:8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141</v>
      </c>
      <c r="H698" s="109">
        <f>IF('Раздел 21'!Q23=SUM('Раздел 21'!R23:Y23),0,1)</f>
        <v>0</v>
      </c>
    </row>
    <row r="699" spans="1:8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142</v>
      </c>
      <c r="H699" s="109">
        <f>IF('Раздел 21'!Q24=SUM('Раздел 21'!R24:Y24),0,1)</f>
        <v>0</v>
      </c>
    </row>
    <row r="700" spans="1:8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143</v>
      </c>
      <c r="H700" s="109">
        <f>IF('Раздел 21'!Q25=SUM('Раздел 21'!R25:Y25),0,1)</f>
        <v>0</v>
      </c>
    </row>
    <row r="701" spans="1:8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144</v>
      </c>
      <c r="H701" s="109">
        <f>IF('Раздел 21'!Q26=SUM('Раздел 21'!R26:Y26),0,1)</f>
        <v>0</v>
      </c>
    </row>
    <row r="702" spans="1:8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145</v>
      </c>
      <c r="H702" s="109">
        <f>IF('Раздел 21'!Q27=SUM('Раздел 21'!R27:Y27),0,1)</f>
        <v>0</v>
      </c>
    </row>
    <row r="703" spans="1:8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146</v>
      </c>
      <c r="H703" s="109">
        <f>IF('Раздел 21'!Q28=SUM('Раздел 21'!R28:Y28),0,1)</f>
        <v>0</v>
      </c>
    </row>
    <row r="704" spans="1:8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147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188</v>
      </c>
      <c r="H705" s="109">
        <f>IF('Раздел 21'!Q30=SUM('Раздел 21'!R30:Y30),0,1)</f>
        <v>0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189</v>
      </c>
      <c r="H706" s="109">
        <f>IF('Раздел 21'!Q31=SUM('Раздел 21'!R31:Y31),0,1)</f>
        <v>0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190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191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192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193</v>
      </c>
      <c r="H710" s="109">
        <f>IF('Раздел 21'!Q35=SUM('Раздел 21'!R35:Y35),0,1)</f>
        <v>0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196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1032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1033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1034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1035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1036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1037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1038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1039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1040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1041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1042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1043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1044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195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194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1045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1046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1047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225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226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227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228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1069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1070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1071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1072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1073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1074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1075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1076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1077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714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1078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1079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715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1080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1081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716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1150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1151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1152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1147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1148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1149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1141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1142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1143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1144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1145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1146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1082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1102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1103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1104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1110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1111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1112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1113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237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238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930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1114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1115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1116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275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276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277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278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279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1129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1130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1131</v>
      </c>
      <c r="H785" s="109">
        <f>IF('Раздел 5'!R40='Раздел 4'!Q21,0,1)</f>
        <v>0</v>
      </c>
    </row>
    <row r="786" spans="1:8" ht="12.75">
      <c r="A786" s="106">
        <f aca="true" t="shared" si="7" ref="A786:A849">P_3</f>
        <v>609535</v>
      </c>
      <c r="B786" s="106">
        <v>23</v>
      </c>
      <c r="C786" s="106">
        <v>23</v>
      </c>
      <c r="D786" s="106">
        <v>23</v>
      </c>
      <c r="E786" s="7" t="s">
        <v>1132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1133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1134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300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301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302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303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304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305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306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307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314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315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316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317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318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319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320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321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322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323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324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325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326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327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328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308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309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310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311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312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313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706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707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708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1136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1137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711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504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505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506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507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508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509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510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511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512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513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514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515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516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127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128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129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130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131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132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133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134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135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136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137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79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80</v>
      </c>
      <c r="H849" s="109">
        <f>IF('Раздел 21'!P22&lt;='Раздел 4'!Q22,0,1)</f>
        <v>0</v>
      </c>
    </row>
    <row r="850" spans="1:8" ht="12.75">
      <c r="A850" s="106">
        <f aca="true" t="shared" si="8" ref="A850:A862">P_3</f>
        <v>609535</v>
      </c>
      <c r="B850" s="106">
        <v>23</v>
      </c>
      <c r="C850" s="106">
        <v>87</v>
      </c>
      <c r="D850" s="106">
        <v>87</v>
      </c>
      <c r="E850" s="7" t="s">
        <v>81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82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83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84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85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86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87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88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89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90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91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92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93</v>
      </c>
      <c r="H862" s="109">
        <f>IF('Раздел 21'!P35&lt;='Раздел 4'!Q35,0,1)</f>
        <v>0</v>
      </c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7" spans="5:8" ht="12.75">
      <c r="E867" s="7"/>
      <c r="H867" s="109"/>
    </row>
    <row r="868" spans="5:8" ht="12.75">
      <c r="E868" s="7"/>
      <c r="H868" s="109"/>
    </row>
    <row r="869" spans="5:8" ht="12.75">
      <c r="E869" s="7"/>
      <c r="H869" s="109"/>
    </row>
    <row r="870" spans="5:8" ht="12.75">
      <c r="E870" s="7"/>
      <c r="H870" s="109"/>
    </row>
    <row r="871" spans="5:8" ht="12.75">
      <c r="E871" s="7"/>
      <c r="H871" s="109"/>
    </row>
    <row r="872" spans="5:8" ht="12.75">
      <c r="E872" s="7"/>
      <c r="H872" s="109"/>
    </row>
    <row r="873" spans="5:8" ht="12.75">
      <c r="E873" s="7"/>
      <c r="H873" s="109"/>
    </row>
    <row r="874" spans="5:8" ht="12.75">
      <c r="E874" s="7"/>
      <c r="H874" s="109"/>
    </row>
    <row r="875" spans="5:8" ht="12.75">
      <c r="E875" s="7"/>
      <c r="H875" s="109"/>
    </row>
    <row r="878" ht="12.75">
      <c r="A878" t="s">
        <v>1165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1199</v>
      </c>
      <c r="B2" s="118" t="s">
        <v>546</v>
      </c>
      <c r="C2" s="118" t="s">
        <v>1200</v>
      </c>
    </row>
    <row r="3" spans="1:3" ht="12.75">
      <c r="A3" s="118" t="s">
        <v>1201</v>
      </c>
      <c r="B3" s="118" t="s">
        <v>547</v>
      </c>
      <c r="C3" s="118" t="s">
        <v>1202</v>
      </c>
    </row>
    <row r="4" spans="1:3" ht="12.75">
      <c r="A4" s="118" t="s">
        <v>1203</v>
      </c>
      <c r="B4" s="118" t="s">
        <v>548</v>
      </c>
      <c r="C4" s="118" t="s">
        <v>1204</v>
      </c>
    </row>
    <row r="5" spans="1:3" ht="12.75">
      <c r="A5" s="118" t="s">
        <v>1205</v>
      </c>
      <c r="B5" s="118" t="s">
        <v>549</v>
      </c>
      <c r="C5" s="118" t="s">
        <v>1206</v>
      </c>
    </row>
    <row r="6" spans="1:3" ht="12.75">
      <c r="A6" s="118" t="s">
        <v>1207</v>
      </c>
      <c r="B6" s="118" t="s">
        <v>963</v>
      </c>
      <c r="C6" s="118" t="s">
        <v>1208</v>
      </c>
    </row>
    <row r="7" spans="1:3" ht="12.75">
      <c r="A7" s="118" t="s">
        <v>1209</v>
      </c>
      <c r="B7" s="118" t="s">
        <v>964</v>
      </c>
      <c r="C7" s="118" t="s">
        <v>1210</v>
      </c>
    </row>
    <row r="8" spans="1:3" ht="12.75">
      <c r="A8" s="118" t="s">
        <v>1211</v>
      </c>
      <c r="B8" s="118" t="s">
        <v>965</v>
      </c>
      <c r="C8" s="118" t="s">
        <v>1213</v>
      </c>
    </row>
    <row r="9" spans="1:3" ht="12.75">
      <c r="A9" s="118" t="s">
        <v>1214</v>
      </c>
      <c r="B9" s="118" t="s">
        <v>966</v>
      </c>
      <c r="C9" s="118" t="s">
        <v>1216</v>
      </c>
    </row>
    <row r="10" spans="1:3" ht="12.75">
      <c r="A10" s="118" t="s">
        <v>1217</v>
      </c>
      <c r="B10" s="118" t="s">
        <v>967</v>
      </c>
      <c r="C10" s="118" t="s">
        <v>1219</v>
      </c>
    </row>
    <row r="11" spans="1:3" ht="12.75">
      <c r="A11" s="118" t="s">
        <v>1220</v>
      </c>
      <c r="B11" s="118" t="s">
        <v>1212</v>
      </c>
      <c r="C11" s="118" t="s">
        <v>1222</v>
      </c>
    </row>
    <row r="12" spans="1:3" ht="12.75">
      <c r="A12" s="118" t="s">
        <v>1223</v>
      </c>
      <c r="B12" s="118" t="s">
        <v>1215</v>
      </c>
      <c r="C12" s="118" t="s">
        <v>1225</v>
      </c>
    </row>
    <row r="13" spans="1:3" ht="12.75">
      <c r="A13" s="118" t="s">
        <v>1226</v>
      </c>
      <c r="B13" s="118" t="s">
        <v>1218</v>
      </c>
      <c r="C13" s="118" t="s">
        <v>1228</v>
      </c>
    </row>
    <row r="14" spans="1:3" ht="12.75">
      <c r="A14" s="118" t="s">
        <v>1229</v>
      </c>
      <c r="B14" s="118" t="s">
        <v>1221</v>
      </c>
      <c r="C14" s="118" t="s">
        <v>1231</v>
      </c>
    </row>
    <row r="15" spans="1:3" ht="12.75">
      <c r="A15" s="118" t="s">
        <v>1232</v>
      </c>
      <c r="B15" s="118" t="s">
        <v>1224</v>
      </c>
      <c r="C15" s="118" t="s">
        <v>1234</v>
      </c>
    </row>
    <row r="16" spans="1:3" ht="12.75">
      <c r="A16" s="118" t="s">
        <v>1236</v>
      </c>
      <c r="B16" s="118" t="s">
        <v>1235</v>
      </c>
      <c r="C16" s="118" t="s">
        <v>1238</v>
      </c>
    </row>
    <row r="17" spans="1:3" ht="12.75">
      <c r="A17" s="118" t="s">
        <v>1239</v>
      </c>
      <c r="B17" s="118" t="s">
        <v>1227</v>
      </c>
      <c r="C17" s="118" t="s">
        <v>1241</v>
      </c>
    </row>
    <row r="18" spans="1:3" ht="12.75">
      <c r="A18" s="118" t="s">
        <v>1242</v>
      </c>
      <c r="B18" s="118" t="s">
        <v>1230</v>
      </c>
      <c r="C18" s="118" t="s">
        <v>1244</v>
      </c>
    </row>
    <row r="19" spans="1:3" ht="12.75">
      <c r="A19" s="118" t="s">
        <v>1245</v>
      </c>
      <c r="B19" s="118" t="s">
        <v>1233</v>
      </c>
      <c r="C19" s="118" t="s">
        <v>1247</v>
      </c>
    </row>
    <row r="20" spans="1:3" ht="12.75">
      <c r="A20" s="118" t="s">
        <v>1248</v>
      </c>
      <c r="B20" s="118" t="s">
        <v>1237</v>
      </c>
      <c r="C20" s="118" t="s">
        <v>1250</v>
      </c>
    </row>
    <row r="21" spans="1:3" ht="12.75">
      <c r="A21" s="118" t="s">
        <v>1251</v>
      </c>
      <c r="B21" s="118" t="s">
        <v>1243</v>
      </c>
      <c r="C21" s="118" t="s">
        <v>1253</v>
      </c>
    </row>
    <row r="22" spans="1:3" ht="12.75">
      <c r="A22" s="118" t="s">
        <v>1254</v>
      </c>
      <c r="B22" s="118" t="s">
        <v>1240</v>
      </c>
      <c r="C22" s="118" t="s">
        <v>1256</v>
      </c>
    </row>
    <row r="23" spans="1:3" ht="12.75">
      <c r="A23" s="118" t="s">
        <v>1257</v>
      </c>
      <c r="B23" s="118" t="s">
        <v>1252</v>
      </c>
      <c r="C23" s="118" t="s">
        <v>1259</v>
      </c>
    </row>
    <row r="24" spans="1:3" ht="12.75">
      <c r="A24" s="118" t="s">
        <v>1260</v>
      </c>
      <c r="B24" s="118" t="s">
        <v>1246</v>
      </c>
      <c r="C24" s="118" t="s">
        <v>1262</v>
      </c>
    </row>
    <row r="25" spans="1:3" ht="12.75">
      <c r="A25" s="118" t="s">
        <v>1263</v>
      </c>
      <c r="B25" s="118" t="s">
        <v>1249</v>
      </c>
      <c r="C25" s="118" t="s">
        <v>1265</v>
      </c>
    </row>
    <row r="26" spans="1:3" ht="12.75">
      <c r="A26" s="118" t="s">
        <v>1266</v>
      </c>
      <c r="B26" s="118" t="s">
        <v>1255</v>
      </c>
      <c r="C26" s="118" t="s">
        <v>1268</v>
      </c>
    </row>
    <row r="27" spans="1:3" ht="12.75">
      <c r="A27" s="118" t="s">
        <v>1269</v>
      </c>
      <c r="B27" s="118" t="s">
        <v>1258</v>
      </c>
      <c r="C27" s="118" t="s">
        <v>1271</v>
      </c>
    </row>
    <row r="28" spans="1:3" ht="12.75">
      <c r="A28" s="118" t="s">
        <v>1272</v>
      </c>
      <c r="B28" s="118" t="s">
        <v>1261</v>
      </c>
      <c r="C28" s="118" t="s">
        <v>1274</v>
      </c>
    </row>
    <row r="29" spans="1:3" ht="12.75">
      <c r="A29" s="118" t="s">
        <v>1276</v>
      </c>
      <c r="B29" s="118" t="s">
        <v>1275</v>
      </c>
      <c r="C29" s="118" t="s">
        <v>1278</v>
      </c>
    </row>
    <row r="30" spans="1:3" ht="12.75">
      <c r="A30" s="118" t="s">
        <v>1279</v>
      </c>
      <c r="B30" s="118" t="s">
        <v>1264</v>
      </c>
      <c r="C30" s="118" t="s">
        <v>1281</v>
      </c>
    </row>
    <row r="31" spans="1:3" ht="12.75">
      <c r="A31" s="118" t="s">
        <v>1282</v>
      </c>
      <c r="B31" s="118" t="s">
        <v>1267</v>
      </c>
      <c r="C31" s="118" t="s">
        <v>1284</v>
      </c>
    </row>
    <row r="32" spans="1:3" ht="12.75">
      <c r="A32" s="118" t="s">
        <v>1285</v>
      </c>
      <c r="B32" s="118" t="s">
        <v>1270</v>
      </c>
      <c r="C32" s="118" t="s">
        <v>1287</v>
      </c>
    </row>
    <row r="33" spans="1:3" ht="12.75">
      <c r="A33" s="118" t="s">
        <v>1288</v>
      </c>
      <c r="B33" s="118" t="s">
        <v>1273</v>
      </c>
      <c r="C33" s="118" t="s">
        <v>1290</v>
      </c>
    </row>
    <row r="34" spans="1:3" ht="12.75">
      <c r="A34" s="118" t="s">
        <v>1291</v>
      </c>
      <c r="B34" s="118" t="s">
        <v>1277</v>
      </c>
      <c r="C34" s="118" t="s">
        <v>1293</v>
      </c>
    </row>
    <row r="35" spans="1:3" ht="12.75">
      <c r="A35" s="118" t="s">
        <v>1294</v>
      </c>
      <c r="B35" s="118" t="s">
        <v>1280</v>
      </c>
      <c r="C35" s="118" t="s">
        <v>1296</v>
      </c>
    </row>
    <row r="36" spans="1:3" ht="12.75">
      <c r="A36" s="118" t="s">
        <v>1297</v>
      </c>
      <c r="B36" s="118" t="s">
        <v>1283</v>
      </c>
      <c r="C36" s="118" t="s">
        <v>1299</v>
      </c>
    </row>
    <row r="37" spans="1:3" ht="12.75">
      <c r="A37" s="118" t="s">
        <v>1300</v>
      </c>
      <c r="B37" s="118" t="s">
        <v>1289</v>
      </c>
      <c r="C37" s="118" t="s">
        <v>1302</v>
      </c>
    </row>
    <row r="38" spans="1:3" ht="12.75">
      <c r="A38" s="118" t="s">
        <v>1303</v>
      </c>
      <c r="B38" s="118" t="s">
        <v>1286</v>
      </c>
      <c r="C38" s="118" t="s">
        <v>1305</v>
      </c>
    </row>
    <row r="39" spans="1:3" ht="12.75">
      <c r="A39" s="118" t="s">
        <v>1306</v>
      </c>
      <c r="B39" s="118" t="s">
        <v>1292</v>
      </c>
      <c r="C39" s="118" t="s">
        <v>1308</v>
      </c>
    </row>
    <row r="40" spans="1:3" ht="12.75">
      <c r="A40" s="118" t="s">
        <v>1309</v>
      </c>
      <c r="B40" s="118" t="s">
        <v>1307</v>
      </c>
      <c r="C40" s="118" t="s">
        <v>1311</v>
      </c>
    </row>
    <row r="41" spans="1:3" ht="12.75">
      <c r="A41" s="118" t="s">
        <v>1312</v>
      </c>
      <c r="B41" s="118" t="s">
        <v>1295</v>
      </c>
      <c r="C41" s="118" t="s">
        <v>1314</v>
      </c>
    </row>
    <row r="42" spans="1:3" ht="12.75">
      <c r="A42" s="118" t="s">
        <v>1315</v>
      </c>
      <c r="B42" s="118" t="s">
        <v>1298</v>
      </c>
      <c r="C42" s="118" t="s">
        <v>1317</v>
      </c>
    </row>
    <row r="43" spans="1:3" ht="12.75">
      <c r="A43" s="118" t="s">
        <v>1318</v>
      </c>
      <c r="B43" s="118" t="s">
        <v>1301</v>
      </c>
      <c r="C43" s="118" t="s">
        <v>1320</v>
      </c>
    </row>
    <row r="44" spans="1:3" ht="12.75">
      <c r="A44" s="118" t="s">
        <v>1321</v>
      </c>
      <c r="B44" s="118" t="s">
        <v>1304</v>
      </c>
      <c r="C44" s="118" t="s">
        <v>1323</v>
      </c>
    </row>
    <row r="45" spans="1:3" ht="12.75">
      <c r="A45" s="118" t="s">
        <v>1324</v>
      </c>
      <c r="B45" s="118" t="s">
        <v>1310</v>
      </c>
      <c r="C45" s="118" t="s">
        <v>1326</v>
      </c>
    </row>
    <row r="46" spans="1:3" ht="12.75">
      <c r="A46" s="118" t="s">
        <v>1329</v>
      </c>
      <c r="B46" s="118" t="s">
        <v>1327</v>
      </c>
      <c r="C46" s="118" t="s">
        <v>1331</v>
      </c>
    </row>
    <row r="47" spans="1:3" ht="12.75">
      <c r="A47" s="118" t="s">
        <v>1332</v>
      </c>
      <c r="B47" s="118" t="s">
        <v>1319</v>
      </c>
      <c r="C47" s="118" t="s">
        <v>1334</v>
      </c>
    </row>
    <row r="48" spans="1:3" ht="12.75">
      <c r="A48" s="118" t="s">
        <v>1335</v>
      </c>
      <c r="B48" s="118" t="s">
        <v>1313</v>
      </c>
      <c r="C48" s="118" t="s">
        <v>1337</v>
      </c>
    </row>
    <row r="49" spans="1:3" ht="12.75">
      <c r="A49" s="118" t="s">
        <v>1338</v>
      </c>
      <c r="B49" s="118" t="s">
        <v>1325</v>
      </c>
      <c r="C49" s="118" t="s">
        <v>1340</v>
      </c>
    </row>
    <row r="50" spans="1:3" ht="12.75">
      <c r="A50" s="118" t="s">
        <v>1341</v>
      </c>
      <c r="B50" s="118" t="s">
        <v>1322</v>
      </c>
      <c r="C50" s="118" t="s">
        <v>1343</v>
      </c>
    </row>
    <row r="51" spans="1:3" ht="12.75">
      <c r="A51" s="118" t="s">
        <v>1344</v>
      </c>
      <c r="B51" s="118" t="s">
        <v>1316</v>
      </c>
      <c r="C51" s="118" t="s">
        <v>1346</v>
      </c>
    </row>
    <row r="52" spans="1:3" ht="12.75">
      <c r="A52" s="118" t="s">
        <v>1348</v>
      </c>
      <c r="B52" s="118" t="s">
        <v>1347</v>
      </c>
      <c r="C52" s="118" t="s">
        <v>1350</v>
      </c>
    </row>
    <row r="53" spans="1:3" ht="12.75">
      <c r="A53" s="118" t="s">
        <v>1351</v>
      </c>
      <c r="B53" s="118" t="s">
        <v>1330</v>
      </c>
      <c r="C53" s="118" t="s">
        <v>1353</v>
      </c>
    </row>
    <row r="54" spans="1:3" ht="12.75">
      <c r="A54" s="118" t="s">
        <v>1354</v>
      </c>
      <c r="B54" s="118" t="s">
        <v>1333</v>
      </c>
      <c r="C54" s="118" t="s">
        <v>1356</v>
      </c>
    </row>
    <row r="55" spans="1:3" ht="12.75">
      <c r="A55" s="118" t="s">
        <v>1357</v>
      </c>
      <c r="B55" s="118" t="s">
        <v>1336</v>
      </c>
      <c r="C55" s="118" t="s">
        <v>1359</v>
      </c>
    </row>
    <row r="56" spans="1:3" ht="12.75">
      <c r="A56" s="118" t="s">
        <v>1361</v>
      </c>
      <c r="B56" s="118" t="s">
        <v>1360</v>
      </c>
      <c r="C56" s="118" t="s">
        <v>1363</v>
      </c>
    </row>
    <row r="57" spans="1:3" ht="12.75">
      <c r="A57" s="118" t="s">
        <v>1364</v>
      </c>
      <c r="B57" s="118" t="s">
        <v>1339</v>
      </c>
      <c r="C57" s="118" t="s">
        <v>1366</v>
      </c>
    </row>
    <row r="58" spans="1:3" ht="12.75">
      <c r="A58" s="118" t="s">
        <v>1367</v>
      </c>
      <c r="B58" s="118" t="s">
        <v>1342</v>
      </c>
      <c r="C58" s="118" t="s">
        <v>1369</v>
      </c>
    </row>
    <row r="59" spans="1:3" ht="12.75">
      <c r="A59" s="118" t="s">
        <v>1370</v>
      </c>
      <c r="B59" s="118" t="s">
        <v>1345</v>
      </c>
      <c r="C59" s="118" t="s">
        <v>1372</v>
      </c>
    </row>
    <row r="60" spans="1:3" ht="12.75">
      <c r="A60" s="118" t="s">
        <v>1373</v>
      </c>
      <c r="B60" s="118" t="s">
        <v>1349</v>
      </c>
      <c r="C60" s="118" t="s">
        <v>1375</v>
      </c>
    </row>
    <row r="61" spans="1:3" ht="12.75">
      <c r="A61" s="118" t="s">
        <v>1376</v>
      </c>
      <c r="B61" s="118" t="s">
        <v>1352</v>
      </c>
      <c r="C61" s="118" t="s">
        <v>1378</v>
      </c>
    </row>
    <row r="62" spans="1:3" ht="12.75">
      <c r="A62" s="118" t="s">
        <v>1379</v>
      </c>
      <c r="B62" s="118" t="s">
        <v>1355</v>
      </c>
      <c r="C62" s="118" t="s">
        <v>1381</v>
      </c>
    </row>
    <row r="63" spans="1:3" ht="12.75">
      <c r="A63" s="118" t="s">
        <v>1382</v>
      </c>
      <c r="B63" s="118" t="s">
        <v>1358</v>
      </c>
      <c r="C63" s="118" t="s">
        <v>1384</v>
      </c>
    </row>
    <row r="64" spans="1:3" ht="12.75">
      <c r="A64" s="118" t="s">
        <v>1385</v>
      </c>
      <c r="B64" s="118" t="s">
        <v>1362</v>
      </c>
      <c r="C64" s="118" t="s">
        <v>1387</v>
      </c>
    </row>
    <row r="65" spans="1:3" ht="12.75">
      <c r="A65" s="118" t="s">
        <v>1388</v>
      </c>
      <c r="B65" s="118" t="s">
        <v>1365</v>
      </c>
      <c r="C65" s="118" t="s">
        <v>1390</v>
      </c>
    </row>
    <row r="66" spans="1:3" ht="12.75">
      <c r="A66" s="118" t="s">
        <v>1391</v>
      </c>
      <c r="B66" s="118" t="s">
        <v>1368</v>
      </c>
      <c r="C66" s="118" t="s">
        <v>1393</v>
      </c>
    </row>
    <row r="67" spans="1:3" ht="12.75">
      <c r="A67" s="118" t="s">
        <v>1394</v>
      </c>
      <c r="B67" s="118" t="s">
        <v>1371</v>
      </c>
      <c r="C67" s="118" t="s">
        <v>1396</v>
      </c>
    </row>
    <row r="68" spans="1:3" ht="12.75">
      <c r="A68" s="118" t="s">
        <v>1398</v>
      </c>
      <c r="B68" s="118" t="s">
        <v>1397</v>
      </c>
      <c r="C68" s="118" t="s">
        <v>1400</v>
      </c>
    </row>
    <row r="69" spans="1:3" ht="12.75">
      <c r="A69" s="118" t="s">
        <v>1401</v>
      </c>
      <c r="B69" s="118" t="s">
        <v>1374</v>
      </c>
      <c r="C69" s="118" t="s">
        <v>1403</v>
      </c>
    </row>
    <row r="70" spans="1:3" ht="12.75">
      <c r="A70" s="118" t="s">
        <v>1405</v>
      </c>
      <c r="B70" s="118" t="s">
        <v>1404</v>
      </c>
      <c r="C70" s="118" t="s">
        <v>1407</v>
      </c>
    </row>
    <row r="71" spans="1:3" ht="12.75">
      <c r="A71" s="118" t="s">
        <v>1408</v>
      </c>
      <c r="B71" s="118" t="s">
        <v>1383</v>
      </c>
      <c r="C71" s="118" t="s">
        <v>1409</v>
      </c>
    </row>
    <row r="72" spans="1:3" ht="12.75">
      <c r="A72" s="118" t="s">
        <v>1410</v>
      </c>
      <c r="B72" s="118" t="s">
        <v>1377</v>
      </c>
      <c r="C72" s="118" t="s">
        <v>1411</v>
      </c>
    </row>
    <row r="73" spans="1:3" ht="12.75">
      <c r="A73" s="118" t="s">
        <v>1412</v>
      </c>
      <c r="B73" s="118" t="s">
        <v>1380</v>
      </c>
      <c r="C73" s="118" t="s">
        <v>1413</v>
      </c>
    </row>
    <row r="74" spans="1:3" ht="12.75">
      <c r="A74" s="118" t="s">
        <v>1415</v>
      </c>
      <c r="B74" s="118" t="s">
        <v>1414</v>
      </c>
      <c r="C74" s="118" t="s">
        <v>1416</v>
      </c>
    </row>
    <row r="75" spans="1:3" ht="12.75">
      <c r="A75" s="118" t="s">
        <v>1417</v>
      </c>
      <c r="B75" s="118" t="s">
        <v>1389</v>
      </c>
      <c r="C75" s="118" t="s">
        <v>1418</v>
      </c>
    </row>
    <row r="76" spans="1:3" ht="12.75">
      <c r="A76" s="118" t="s">
        <v>1419</v>
      </c>
      <c r="B76" s="118" t="s">
        <v>1386</v>
      </c>
      <c r="C76" s="118" t="s">
        <v>1420</v>
      </c>
    </row>
    <row r="77" spans="1:3" ht="12.75">
      <c r="A77" s="118" t="s">
        <v>1421</v>
      </c>
      <c r="B77" s="118" t="s">
        <v>1392</v>
      </c>
      <c r="C77" s="118" t="s">
        <v>1422</v>
      </c>
    </row>
    <row r="78" spans="1:3" ht="12.75">
      <c r="A78" s="118" t="s">
        <v>1423</v>
      </c>
      <c r="B78" s="118" t="s">
        <v>1395</v>
      </c>
      <c r="C78" s="118" t="s">
        <v>1424</v>
      </c>
    </row>
    <row r="79" spans="1:3" ht="12.75">
      <c r="A79" s="118" t="s">
        <v>1426</v>
      </c>
      <c r="B79" s="118" t="s">
        <v>1425</v>
      </c>
      <c r="C79" s="118" t="s">
        <v>1427</v>
      </c>
    </row>
    <row r="80" spans="1:3" ht="12.75">
      <c r="A80" s="118" t="s">
        <v>1428</v>
      </c>
      <c r="B80" s="118" t="s">
        <v>1406</v>
      </c>
      <c r="C80" s="118" t="s">
        <v>1429</v>
      </c>
    </row>
    <row r="81" spans="1:3" ht="12.75">
      <c r="A81" s="118" t="s">
        <v>1430</v>
      </c>
      <c r="B81" s="118" t="s">
        <v>1399</v>
      </c>
      <c r="C81" s="118" t="s">
        <v>1431</v>
      </c>
    </row>
    <row r="82" spans="1:3" ht="12.75">
      <c r="A82" s="118" t="s">
        <v>1433</v>
      </c>
      <c r="B82" s="118" t="s">
        <v>1432</v>
      </c>
      <c r="C82" s="118" t="s">
        <v>1434</v>
      </c>
    </row>
    <row r="83" spans="1:3" ht="12.75">
      <c r="A83" s="118" t="s">
        <v>1435</v>
      </c>
      <c r="B83" s="118" t="s">
        <v>1402</v>
      </c>
      <c r="C83" s="118" t="s">
        <v>1436</v>
      </c>
    </row>
    <row r="84" spans="1:3" ht="12.75">
      <c r="A84" s="118" t="s">
        <v>593</v>
      </c>
      <c r="B84" s="118" t="s">
        <v>591</v>
      </c>
      <c r="C84" s="118" t="s">
        <v>590</v>
      </c>
    </row>
    <row r="85" spans="1:2" ht="12.75">
      <c r="A85" s="118" t="s">
        <v>594</v>
      </c>
      <c r="B85" s="118" t="s">
        <v>592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23">
      <selection activeCell="P27" sqref="P27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1099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578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162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625</v>
      </c>
      <c r="P19" s="32" t="s">
        <v>199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605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546</v>
      </c>
      <c r="P21" s="36">
        <v>0</v>
      </c>
    </row>
    <row r="22" spans="1:16" ht="15.75">
      <c r="A22" s="4" t="s">
        <v>606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547</v>
      </c>
      <c r="P22" s="36">
        <v>106</v>
      </c>
    </row>
    <row r="23" spans="1:16" ht="15.75">
      <c r="A23" s="4" t="s">
        <v>607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548</v>
      </c>
      <c r="P23" s="36">
        <v>115</v>
      </c>
    </row>
    <row r="24" spans="1:16" ht="15.75">
      <c r="A24" s="8" t="s">
        <v>866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549</v>
      </c>
      <c r="P24" s="36">
        <v>87</v>
      </c>
    </row>
    <row r="25" spans="1:16" ht="15.75">
      <c r="A25" s="4" t="s">
        <v>608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963</v>
      </c>
      <c r="P25" s="36">
        <v>104</v>
      </c>
    </row>
    <row r="26" spans="1:16" ht="15.75">
      <c r="A26" s="4" t="s">
        <v>609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964</v>
      </c>
      <c r="P26" s="36">
        <v>104</v>
      </c>
    </row>
    <row r="27" spans="1:16" ht="15.75">
      <c r="A27" s="4" t="s">
        <v>610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965</v>
      </c>
      <c r="P27" s="36">
        <v>125</v>
      </c>
    </row>
    <row r="28" spans="1:16" ht="15.75">
      <c r="A28" s="4" t="s">
        <v>611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966</v>
      </c>
      <c r="P28" s="36">
        <v>84</v>
      </c>
    </row>
    <row r="29" spans="1:16" ht="15.75">
      <c r="A29" s="4" t="s">
        <v>612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967</v>
      </c>
      <c r="P29" s="36">
        <v>119</v>
      </c>
    </row>
    <row r="30" spans="1:16" ht="15.75">
      <c r="A30" s="4" t="s">
        <v>613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69</v>
      </c>
    </row>
    <row r="31" spans="1:16" ht="15.75">
      <c r="A31" s="4" t="s">
        <v>614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24</v>
      </c>
    </row>
    <row r="32" spans="1:16" ht="15.75">
      <c r="A32" s="4" t="s">
        <v>615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38</v>
      </c>
    </row>
    <row r="33" spans="1:16" ht="15.75">
      <c r="A33" s="4" t="s">
        <v>616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617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618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619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620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621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622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38</v>
      </c>
    </row>
    <row r="41" spans="1:16" ht="25.5">
      <c r="A41" s="42" t="s">
        <v>797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38</v>
      </c>
    </row>
    <row r="42" spans="1:16" ht="25.5">
      <c r="A42" s="42" t="s">
        <v>798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38</v>
      </c>
    </row>
    <row r="43" spans="1:16" ht="15.75">
      <c r="A43" s="42" t="s">
        <v>799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38</v>
      </c>
    </row>
    <row r="44" spans="1:16" ht="15.75">
      <c r="A44" s="42" t="s">
        <v>197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38</v>
      </c>
    </row>
    <row r="45" spans="1:16" ht="15.75">
      <c r="A45" s="42" t="s">
        <v>800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38</v>
      </c>
    </row>
    <row r="46" spans="1:16" ht="25.5">
      <c r="A46" s="42" t="s">
        <v>824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6</v>
      </c>
    </row>
    <row r="47" spans="1:16" ht="15.75">
      <c r="A47" s="131" t="s">
        <v>825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826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827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864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865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814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804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579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162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625</v>
      </c>
      <c r="P19" s="6" t="s">
        <v>802</v>
      </c>
      <c r="Q19" s="6" t="s">
        <v>803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1193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16</v>
      </c>
      <c r="Q21" s="36">
        <v>1</v>
      </c>
    </row>
    <row r="22" spans="1:17" ht="15.75">
      <c r="A22" s="8" t="s">
        <v>1194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22</v>
      </c>
      <c r="Q22" s="36">
        <v>3</v>
      </c>
    </row>
    <row r="23" spans="1:17" ht="15.75">
      <c r="A23" s="8" t="s">
        <v>1195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>
        <v>0</v>
      </c>
    </row>
    <row r="24" spans="1:17" ht="15.75">
      <c r="A24" s="8" t="s">
        <v>1196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40</v>
      </c>
      <c r="Q24" s="36">
        <v>4</v>
      </c>
    </row>
    <row r="25" spans="1:17" ht="26.25">
      <c r="A25" s="8" t="s">
        <v>801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10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Q24" sqref="Q24:Q33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570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624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4" t="s">
        <v>168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625</v>
      </c>
      <c r="P17" s="264" t="s">
        <v>169</v>
      </c>
      <c r="Q17" s="264" t="s">
        <v>200</v>
      </c>
      <c r="R17" s="244" t="s">
        <v>636</v>
      </c>
      <c r="S17" s="244"/>
      <c r="T17" s="244"/>
      <c r="U17" s="265" t="s">
        <v>777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64"/>
      <c r="Q18" s="264"/>
      <c r="R18" s="258" t="s">
        <v>170</v>
      </c>
      <c r="S18" s="258" t="s">
        <v>492</v>
      </c>
      <c r="T18" s="258" t="s">
        <v>874</v>
      </c>
      <c r="U18" s="260" t="s">
        <v>871</v>
      </c>
      <c r="V18" s="261"/>
      <c r="W18" s="260" t="s">
        <v>872</v>
      </c>
      <c r="X18" s="261"/>
      <c r="Y18" s="260" t="s">
        <v>876</v>
      </c>
      <c r="Z18" s="261"/>
      <c r="AA18" s="260" t="s">
        <v>877</v>
      </c>
      <c r="AB18" s="261"/>
      <c r="AC18" s="260" t="s">
        <v>878</v>
      </c>
      <c r="AD18" s="261"/>
      <c r="AE18" s="260" t="s">
        <v>879</v>
      </c>
      <c r="AF18" s="261"/>
      <c r="AG18" s="260" t="s">
        <v>644</v>
      </c>
      <c r="AH18" s="261"/>
      <c r="AI18" s="260" t="s">
        <v>645</v>
      </c>
      <c r="AJ18" s="261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64"/>
      <c r="Q19" s="264"/>
      <c r="R19" s="259"/>
      <c r="S19" s="259"/>
      <c r="T19" s="259"/>
      <c r="U19" s="30" t="s">
        <v>873</v>
      </c>
      <c r="V19" s="30" t="s">
        <v>875</v>
      </c>
      <c r="W19" s="30" t="s">
        <v>873</v>
      </c>
      <c r="X19" s="30" t="s">
        <v>875</v>
      </c>
      <c r="Y19" s="30" t="s">
        <v>873</v>
      </c>
      <c r="Z19" s="30" t="s">
        <v>875</v>
      </c>
      <c r="AA19" s="30" t="s">
        <v>873</v>
      </c>
      <c r="AB19" s="30" t="s">
        <v>875</v>
      </c>
      <c r="AC19" s="30" t="s">
        <v>873</v>
      </c>
      <c r="AD19" s="30" t="s">
        <v>875</v>
      </c>
      <c r="AE19" s="30" t="s">
        <v>873</v>
      </c>
      <c r="AF19" s="30" t="s">
        <v>875</v>
      </c>
      <c r="AG19" s="30" t="s">
        <v>873</v>
      </c>
      <c r="AH19" s="30" t="s">
        <v>875</v>
      </c>
      <c r="AI19" s="30" t="s">
        <v>873</v>
      </c>
      <c r="AJ19" s="30" t="s">
        <v>875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531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/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</row>
    <row r="22" spans="1:36" ht="15" customHeight="1">
      <c r="A22" s="42" t="s">
        <v>867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4</v>
      </c>
      <c r="Q22" s="54">
        <v>112</v>
      </c>
      <c r="R22" s="54"/>
      <c r="S22" s="54">
        <v>0</v>
      </c>
      <c r="T22" s="54">
        <v>55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</row>
    <row r="23" spans="1:36" ht="15" customHeight="1">
      <c r="A23" s="14" t="s">
        <v>582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/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</row>
    <row r="24" spans="1:36" ht="15" customHeight="1">
      <c r="A24" s="42" t="s">
        <v>868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4</v>
      </c>
      <c r="Q24" s="54">
        <v>106</v>
      </c>
      <c r="R24" s="54"/>
      <c r="S24" s="54">
        <v>0</v>
      </c>
      <c r="T24" s="54">
        <v>59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1</v>
      </c>
      <c r="AH24" s="93">
        <v>8</v>
      </c>
      <c r="AI24" s="93">
        <v>0</v>
      </c>
      <c r="AJ24" s="93">
        <v>0</v>
      </c>
    </row>
    <row r="25" spans="1:36" ht="15" customHeight="1">
      <c r="A25" s="42" t="s">
        <v>869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4</v>
      </c>
      <c r="Q25" s="54">
        <v>116</v>
      </c>
      <c r="R25" s="54"/>
      <c r="S25" s="54">
        <v>3</v>
      </c>
      <c r="T25" s="54">
        <v>47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</row>
    <row r="26" spans="1:36" ht="15" customHeight="1">
      <c r="A26" s="91" t="s">
        <v>532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4</v>
      </c>
      <c r="Q26" s="54">
        <v>92</v>
      </c>
      <c r="R26" s="54"/>
      <c r="S26" s="54">
        <v>2</v>
      </c>
      <c r="T26" s="54">
        <v>38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</row>
    <row r="27" spans="1:36" ht="15" customHeight="1">
      <c r="A27" s="4" t="s">
        <v>533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4</v>
      </c>
      <c r="Q27" s="54">
        <v>99</v>
      </c>
      <c r="R27" s="54"/>
      <c r="S27" s="54">
        <v>1</v>
      </c>
      <c r="T27" s="54">
        <v>47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1</v>
      </c>
      <c r="AH27" s="93">
        <v>13</v>
      </c>
      <c r="AI27" s="93">
        <v>0</v>
      </c>
      <c r="AJ27" s="93">
        <v>0</v>
      </c>
    </row>
    <row r="28" spans="1:36" ht="15" customHeight="1">
      <c r="A28" s="4" t="s">
        <v>534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4</v>
      </c>
      <c r="Q28" s="54">
        <v>103</v>
      </c>
      <c r="R28" s="54"/>
      <c r="S28" s="54">
        <v>3</v>
      </c>
      <c r="T28" s="54">
        <v>57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</row>
    <row r="29" spans="1:36" ht="15" customHeight="1">
      <c r="A29" s="4" t="s">
        <v>535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5</v>
      </c>
      <c r="Q29" s="54">
        <v>122</v>
      </c>
      <c r="R29" s="54"/>
      <c r="S29" s="54">
        <v>3</v>
      </c>
      <c r="T29" s="54">
        <v>66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1</v>
      </c>
      <c r="AH29" s="54">
        <v>10</v>
      </c>
      <c r="AI29" s="54">
        <v>0</v>
      </c>
      <c r="AJ29" s="54">
        <v>0</v>
      </c>
    </row>
    <row r="30" spans="1:36" ht="15" customHeight="1">
      <c r="A30" s="4" t="s">
        <v>536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4</v>
      </c>
      <c r="Q30" s="54">
        <v>102</v>
      </c>
      <c r="R30" s="54"/>
      <c r="S30" s="54">
        <v>1</v>
      </c>
      <c r="T30" s="54">
        <v>53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1</v>
      </c>
      <c r="AH30" s="93">
        <v>12</v>
      </c>
      <c r="AI30" s="93">
        <v>0</v>
      </c>
      <c r="AJ30" s="93">
        <v>0</v>
      </c>
    </row>
    <row r="31" spans="1:36" ht="15" customHeight="1">
      <c r="A31" s="4" t="s">
        <v>537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5</v>
      </c>
      <c r="Q31" s="54">
        <v>119</v>
      </c>
      <c r="R31" s="54"/>
      <c r="S31" s="54">
        <v>0</v>
      </c>
      <c r="T31" s="54">
        <v>54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93">
        <v>0</v>
      </c>
      <c r="AJ31" s="93">
        <v>0</v>
      </c>
    </row>
    <row r="32" spans="1:36" ht="15" customHeight="1">
      <c r="A32" s="4" t="s">
        <v>538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23</v>
      </c>
      <c r="R32" s="54"/>
      <c r="S32" s="54">
        <v>0</v>
      </c>
      <c r="T32" s="54">
        <v>14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</row>
    <row r="33" spans="1:36" ht="15" customHeight="1">
      <c r="A33" s="4" t="s">
        <v>539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23</v>
      </c>
      <c r="R33" s="54"/>
      <c r="S33" s="54">
        <v>0</v>
      </c>
      <c r="T33" s="54">
        <v>18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</row>
    <row r="34" spans="1:36" ht="15" customHeight="1">
      <c r="A34" s="89" t="s">
        <v>540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123">
        <v>0</v>
      </c>
      <c r="R34" s="123"/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0</v>
      </c>
      <c r="AH34" s="123">
        <v>0</v>
      </c>
      <c r="AI34" s="123">
        <v>0</v>
      </c>
      <c r="AJ34" s="123">
        <v>0</v>
      </c>
    </row>
    <row r="35" spans="1:36" ht="15" customHeight="1">
      <c r="A35" s="4" t="s">
        <v>870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40</v>
      </c>
      <c r="Q35" s="54">
        <v>1017</v>
      </c>
      <c r="R35" s="54"/>
      <c r="S35" s="54">
        <v>13</v>
      </c>
      <c r="T35" s="54">
        <v>508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4</v>
      </c>
      <c r="AH35" s="93">
        <v>43</v>
      </c>
      <c r="AI35" s="93">
        <v>0</v>
      </c>
      <c r="AJ35" s="93">
        <v>0</v>
      </c>
    </row>
    <row r="36" spans="1:36" ht="15" customHeight="1">
      <c r="A36" s="4" t="s">
        <v>697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881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880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882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815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816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817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1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818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689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1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819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820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1118</v>
      </c>
      <c r="O47" s="124">
        <v>27</v>
      </c>
      <c r="P47" s="127">
        <v>5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690</v>
      </c>
      <c r="O48" s="124">
        <v>28</v>
      </c>
      <c r="P48" s="127">
        <v>3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1123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821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822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701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U36" sqref="U36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884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916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885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4" t="s">
        <v>162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625</v>
      </c>
      <c r="P18" s="244" t="s">
        <v>171</v>
      </c>
      <c r="Q18" s="244"/>
      <c r="R18" s="244" t="s">
        <v>59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172</v>
      </c>
      <c r="Q19" s="6" t="s">
        <v>530</v>
      </c>
      <c r="R19" s="6" t="s">
        <v>886</v>
      </c>
      <c r="S19" s="6" t="s">
        <v>887</v>
      </c>
      <c r="T19" s="6" t="s">
        <v>888</v>
      </c>
      <c r="U19" s="6" t="s">
        <v>889</v>
      </c>
      <c r="V19" s="6" t="s">
        <v>915</v>
      </c>
    </row>
    <row r="20" spans="1:22" ht="12.75">
      <c r="A20" s="272">
        <v>1</v>
      </c>
      <c r="B20" s="247"/>
      <c r="C20" s="272"/>
      <c r="D20" s="247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890</v>
      </c>
      <c r="C21" s="22"/>
      <c r="D21" s="129" t="s">
        <v>1100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892</v>
      </c>
      <c r="C22" s="128"/>
      <c r="D22" s="129" t="s">
        <v>282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4</v>
      </c>
      <c r="Q22" s="36">
        <v>2</v>
      </c>
      <c r="R22" s="36">
        <v>0</v>
      </c>
      <c r="S22" s="36">
        <v>4</v>
      </c>
      <c r="T22" s="36">
        <v>0</v>
      </c>
      <c r="U22" s="36">
        <v>0</v>
      </c>
      <c r="V22" s="36">
        <v>0</v>
      </c>
    </row>
    <row r="23" spans="1:22" ht="15.75">
      <c r="A23" s="128" t="s">
        <v>541</v>
      </c>
      <c r="B23" s="132" t="s">
        <v>894</v>
      </c>
      <c r="C23" s="128"/>
      <c r="D23" s="129" t="s">
        <v>695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102</v>
      </c>
      <c r="Q23" s="36">
        <v>50</v>
      </c>
      <c r="R23" s="36">
        <v>0</v>
      </c>
      <c r="S23" s="36">
        <v>99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896</v>
      </c>
      <c r="C24" s="128" t="s">
        <v>897</v>
      </c>
      <c r="D24" s="129" t="s">
        <v>691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109</v>
      </c>
      <c r="Q24" s="36">
        <v>63</v>
      </c>
      <c r="R24" s="36">
        <v>0</v>
      </c>
      <c r="S24" s="36">
        <v>9</v>
      </c>
      <c r="T24" s="36">
        <v>0</v>
      </c>
      <c r="U24" s="36">
        <v>0</v>
      </c>
      <c r="V24" s="36">
        <v>0</v>
      </c>
    </row>
    <row r="25" spans="1:22" ht="15.75">
      <c r="A25" s="128" t="s">
        <v>20</v>
      </c>
      <c r="B25" s="132" t="s">
        <v>21</v>
      </c>
      <c r="C25" s="128" t="s">
        <v>22</v>
      </c>
      <c r="D25" s="129" t="s">
        <v>891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111</v>
      </c>
      <c r="Q25" s="36">
        <v>43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24</v>
      </c>
      <c r="C26" s="128" t="s">
        <v>25</v>
      </c>
      <c r="D26" s="129" t="s">
        <v>893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102</v>
      </c>
      <c r="Q26" s="36">
        <v>45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27</v>
      </c>
      <c r="B27" s="132" t="s">
        <v>28</v>
      </c>
      <c r="C27" s="128"/>
      <c r="D27" s="129" t="s">
        <v>895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94</v>
      </c>
      <c r="Q27" s="36">
        <v>45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30</v>
      </c>
      <c r="C28" s="128"/>
      <c r="D28" s="129" t="s">
        <v>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105</v>
      </c>
      <c r="Q28" s="36">
        <v>54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32</v>
      </c>
      <c r="B29" s="132" t="s">
        <v>33</v>
      </c>
      <c r="C29" s="128" t="s">
        <v>34</v>
      </c>
      <c r="D29" s="129" t="s">
        <v>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122</v>
      </c>
      <c r="Q29" s="36">
        <v>70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36</v>
      </c>
      <c r="C30" s="128" t="s">
        <v>22</v>
      </c>
      <c r="D30" s="129" t="s">
        <v>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92</v>
      </c>
      <c r="Q30" s="36">
        <v>51</v>
      </c>
      <c r="R30" s="36">
        <v>0</v>
      </c>
      <c r="S30" s="36">
        <v>0</v>
      </c>
      <c r="T30" s="36">
        <v>11</v>
      </c>
      <c r="U30" s="36">
        <v>0</v>
      </c>
      <c r="V30" s="36">
        <v>0</v>
      </c>
    </row>
    <row r="31" spans="1:22" ht="15.75">
      <c r="A31" s="128">
        <v>1</v>
      </c>
      <c r="B31" s="132" t="s">
        <v>38</v>
      </c>
      <c r="C31" s="128" t="s">
        <v>39</v>
      </c>
      <c r="D31" s="129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119</v>
      </c>
      <c r="Q31" s="36">
        <v>53</v>
      </c>
      <c r="R31" s="36">
        <v>0</v>
      </c>
      <c r="S31" s="36">
        <v>0</v>
      </c>
      <c r="T31" s="36">
        <v>95</v>
      </c>
      <c r="U31" s="36">
        <v>6</v>
      </c>
      <c r="V31" s="36">
        <v>0</v>
      </c>
    </row>
    <row r="32" spans="1:22" ht="15.75">
      <c r="A32" s="128"/>
      <c r="B32" s="132" t="s">
        <v>41</v>
      </c>
      <c r="C32" s="128" t="s">
        <v>25</v>
      </c>
      <c r="D32" s="129" t="s">
        <v>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34</v>
      </c>
      <c r="Q32" s="36">
        <v>16</v>
      </c>
      <c r="R32" s="36">
        <v>0</v>
      </c>
      <c r="S32" s="36">
        <v>0</v>
      </c>
      <c r="T32" s="36">
        <v>13</v>
      </c>
      <c r="U32" s="36">
        <v>19</v>
      </c>
      <c r="V32" s="36">
        <v>3</v>
      </c>
    </row>
    <row r="33" spans="1:22" ht="15.75">
      <c r="A33" s="128" t="s">
        <v>43</v>
      </c>
      <c r="B33" s="132" t="s">
        <v>44</v>
      </c>
      <c r="C33" s="128" t="s">
        <v>45</v>
      </c>
      <c r="D33" s="129" t="s">
        <v>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23</v>
      </c>
      <c r="Q33" s="36">
        <v>16</v>
      </c>
      <c r="R33" s="36">
        <v>0</v>
      </c>
      <c r="S33" s="36">
        <v>0</v>
      </c>
      <c r="T33" s="36">
        <v>0</v>
      </c>
      <c r="U33" s="36">
        <v>21</v>
      </c>
      <c r="V33" s="36">
        <v>20</v>
      </c>
    </row>
    <row r="34" spans="1:22" ht="15.75">
      <c r="A34" s="128"/>
      <c r="B34" s="132" t="s">
        <v>47</v>
      </c>
      <c r="C34" s="128" t="s">
        <v>48</v>
      </c>
      <c r="D34" s="129" t="s">
        <v>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2016</v>
      </c>
      <c r="B35" s="132" t="s">
        <v>50</v>
      </c>
      <c r="C35" s="128" t="s">
        <v>51</v>
      </c>
      <c r="D35" s="129" t="s">
        <v>40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52</v>
      </c>
      <c r="C36" s="128" t="s">
        <v>53</v>
      </c>
      <c r="D36" s="129" t="s">
        <v>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54</v>
      </c>
      <c r="B37" s="132" t="s">
        <v>55</v>
      </c>
      <c r="C37" s="128"/>
      <c r="D37" s="129" t="s">
        <v>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56</v>
      </c>
      <c r="C38" s="128"/>
      <c r="D38" s="129" t="s">
        <v>49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57</v>
      </c>
      <c r="C39" s="11"/>
      <c r="D39" s="129" t="s">
        <v>1101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0" t="s">
        <v>58</v>
      </c>
      <c r="B40" s="271"/>
      <c r="C40" s="271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1017</v>
      </c>
      <c r="Q40" s="36">
        <v>508</v>
      </c>
      <c r="R40" s="36">
        <v>0</v>
      </c>
      <c r="S40" s="36">
        <v>112</v>
      </c>
      <c r="T40" s="36">
        <v>119</v>
      </c>
      <c r="U40" s="36">
        <v>46</v>
      </c>
      <c r="V40" s="36">
        <v>23</v>
      </c>
    </row>
    <row r="41" spans="1:22" ht="52.5" customHeight="1">
      <c r="A41" s="270" t="s">
        <v>201</v>
      </c>
      <c r="B41" s="270"/>
      <c r="C41" s="270"/>
      <c r="D41" s="270"/>
      <c r="O41" s="140">
        <v>21</v>
      </c>
      <c r="P41" s="139">
        <v>5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32" sqref="P32:Q32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571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578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244" t="s">
        <v>778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103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60</v>
      </c>
      <c r="Q21" s="274"/>
    </row>
    <row r="22" spans="1:17" ht="25.5">
      <c r="A22" s="4" t="s">
        <v>925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5</v>
      </c>
      <c r="Q22" s="274"/>
    </row>
    <row r="23" spans="1:17" ht="15.75">
      <c r="A23" s="14" t="s">
        <v>94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95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96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97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98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99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100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5</v>
      </c>
      <c r="Q29" s="274"/>
    </row>
    <row r="30" spans="1:17" ht="15.75">
      <c r="A30" s="14" t="s">
        <v>101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102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1</v>
      </c>
      <c r="Q31" s="274"/>
    </row>
    <row r="32" spans="1:17" ht="15.75">
      <c r="A32" s="17" t="s">
        <v>545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1</v>
      </c>
      <c r="Q32" s="274"/>
    </row>
  </sheetData>
  <sheetProtection password="E2BC" sheet="1" objects="1" scenarios="1" selectLockedCells="1"/>
  <mergeCells count="16">
    <mergeCell ref="P31:Q31"/>
    <mergeCell ref="P32:Q32"/>
    <mergeCell ref="P30:Q30"/>
    <mergeCell ref="P29:Q29"/>
    <mergeCell ref="P28:Q28"/>
    <mergeCell ref="P22:Q22"/>
    <mergeCell ref="P23:Q23"/>
    <mergeCell ref="P24:Q24"/>
    <mergeCell ref="P25:Q25"/>
    <mergeCell ref="P26:Q26"/>
    <mergeCell ref="P27:Q27"/>
    <mergeCell ref="P21:Q21"/>
    <mergeCell ref="A18:Q18"/>
    <mergeCell ref="A17:Q17"/>
    <mergeCell ref="P20:Q20"/>
    <mergeCell ref="P19:Q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572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624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4" t="s">
        <v>162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625</v>
      </c>
      <c r="P17" s="244" t="s">
        <v>202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542</v>
      </c>
      <c r="Q18" s="244"/>
      <c r="R18" s="244" t="s">
        <v>543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173</v>
      </c>
      <c r="Q19" s="6" t="s">
        <v>174</v>
      </c>
      <c r="R19" s="6" t="s">
        <v>173</v>
      </c>
      <c r="S19" s="6" t="s">
        <v>174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544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2</v>
      </c>
      <c r="Q21" s="36">
        <v>43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8" t="s">
        <v>921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0" t="s">
        <v>626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108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10</v>
      </c>
    </row>
    <row r="22" spans="1:16" ht="15.75">
      <c r="A22" s="42" t="s">
        <v>917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9</v>
      </c>
    </row>
    <row r="23" spans="1:16" ht="15.75">
      <c r="A23" s="14" t="s">
        <v>1124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221</v>
      </c>
    </row>
    <row r="24" spans="1:16" ht="15.75">
      <c r="A24" s="14" t="s">
        <v>918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208</v>
      </c>
    </row>
    <row r="25" spans="1:16" ht="15.75">
      <c r="A25" s="14" t="s">
        <v>919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920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924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Пантелеев Александр Евгеньевич</dc:creator>
  <cp:keywords/>
  <dc:description/>
  <cp:lastModifiedBy>Director</cp:lastModifiedBy>
  <cp:lastPrinted>2015-10-26T06:37:57Z</cp:lastPrinted>
  <dcterms:created xsi:type="dcterms:W3CDTF">2003-03-26T09:58:27Z</dcterms:created>
  <dcterms:modified xsi:type="dcterms:W3CDTF">2015-10-26T06:39:11Z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